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4d6533f0f43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водка" sheetId="1" r:id="R58eff500447e47ce"/>
    <x:sheet xmlns:r="http://schemas.openxmlformats.org/officeDocument/2006/relationships" name="Параметры" sheetId="2" r:id="R08d5340395634086"/>
    <x:sheet xmlns:r="http://schemas.openxmlformats.org/officeDocument/2006/relationships" name="Расчет" sheetId="3" r:id="Rab83063b678f481d"/>
    <x:sheet xmlns:r="http://schemas.openxmlformats.org/officeDocument/2006/relationships" name="Как читать" sheetId="4" r:id="R9f1f486df7cb40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0">
    <x:numFmt numFmtId="200" formatCode="#,##0;(#,##0);&quot;—&quot;"/>
    <x:numFmt numFmtId="201" formatCode="&quot;М&quot;0"/>
    <x:numFmt numFmtId="202" formatCode="0.0%;(0.0%);&quot;—&quot;"/>
    <x:numFmt numFmtId="203" formatCode="  @"/>
    <x:numFmt numFmtId="204" formatCode="0&quot; точек&quot;"/>
    <x:numFmt numFmtId="205" formatCode="0&quot; точка&quot;"/>
    <x:numFmt numFmtId="206" formatCode="0&quot; точки&quot;"/>
    <x:numFmt numFmtId="207" formatCode="#,##0&quot; ₽&quot;;(#,##0)&quot; ₽&quot;;&quot;—&quot;"/>
    <x:numFmt numFmtId="208" formatCode="0.00"/>
    <x:numFmt numFmtId="209" formatCode="0.0;(0.0);&quot;—&quot;"/>
  </x:numFmts>
  <x:fonts count="14">
    <x:font>
      <x:sz val="11"/>
      <x:name val="Carlito"/>
    </x:font>
    <x:font>
      <x:sz val="10"/>
      <x:color rgb="FF16233B"/>
      <x:name val="Arial"/>
    </x:font>
    <x:font>
      <x:b/>
      <x:sz val="16"/>
      <x:color rgb="FF16233B"/>
      <x:name val="Arial"/>
    </x:font>
    <x:font>
      <x:sz val="10"/>
      <x:color rgb="FF1558C0"/>
      <x:name val="Arial"/>
    </x:font>
    <x:font>
      <x:sz val="10"/>
      <x:color rgb="FF257245"/>
      <x:name val="Arial"/>
    </x:font>
    <x:font>
      <x:sz val="10"/>
      <x:color rgb="FF617184"/>
      <x:name val="Arial"/>
    </x:font>
    <x:font>
      <x:b/>
      <x:sz val="10"/>
      <x:color rgb="FFFFFFFF"/>
      <x:name val="Arial"/>
    </x:font>
    <x:font>
      <x:i/>
      <x:sz val="10"/>
      <x:color rgb="FF617184"/>
      <x:name val="Arial"/>
    </x:font>
    <x:font>
      <x:sz val="10"/>
      <x:color rgb="FFFFFFFF"/>
      <x:name val="Arial"/>
    </x:font>
    <x:font>
      <x:i/>
      <x:sz val="10"/>
      <x:color rgb="FF16233B"/>
      <x:name val="Arial"/>
    </x:font>
    <x:font>
      <x:i/>
      <x:sz val="10"/>
      <x:color rgb="FF1558C0"/>
      <x:name val="Arial"/>
    </x:font>
    <x:font>
      <x:b/>
      <x:sz val="10"/>
      <x:color rgb="FF16233B"/>
      <x:name val="Arial"/>
    </x:font>
    <x:font>
      <x:b/>
      <x:sz val="10"/>
      <x:color rgb="FF257245"/>
      <x:name val="Arial"/>
    </x:font>
    <x:font>
      <x:i/>
      <x:sz val="10"/>
      <x:color rgb="FF25724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3CF"/>
      </x:patternFill>
    </x:fill>
    <x:fill>
      <x:patternFill patternType="solid">
        <x:fgColor rgb="FF17304A"/>
      </x:patternFill>
    </x:fill>
    <x:fill>
      <x:patternFill patternType="solid">
        <x:fgColor rgb="FFE8EDF4"/>
      </x:patternFill>
    </x:fill>
    <x:fill>
      <x:patternFill patternType="solid">
        <x:fgColor rgb="FFF4F6F9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CCD5E0"/>
      </x:bottom>
      <x:diagonal/>
    </x:border>
    <x:border>
      <x:left/>
      <x:right/>
      <x:top style="thin">
        <x:color rgb="FFCCD5E0"/>
      </x:top>
      <x:bottom/>
      <x:diagonal/>
    </x:border>
  </x:borders>
  <x:cellStyleXfs count="1">
    <x:xf numFmtId="0" fontId="0" fillId="0" borderId="0"/>
  </x:cellStyleXfs>
  <x:cellXfs count="7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horizontal="right" vertical="center"/>
    </x:xf>
    <x:xf numFmtId="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horizontal="right" vertical="center"/>
    </x:xf>
    <x:xf numFmtId="0" fontId="5" fillId="2" borderId="0" xfId="0" applyNumberFormat="1" applyFont="1" applyFill="1" applyBorder="1" applyAlignment="1">
      <x:alignment vertical="center"/>
    </x:xf>
    <x:xf numFmtId="200" fontId="5" fillId="2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6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horizontal="right" vertical="center"/>
    </x:xf>
    <x:xf numFmtId="0" fontId="7" fillId="2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horizontal="right" vertical="center"/>
    </x:xf>
    <x:xf numFmtId="201" fontId="1" fillId="2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horizontal="right" vertical="center"/>
    </x:xf>
    <x:xf numFmtId="0" fontId="8" fillId="4" borderId="0" xfId="0" applyNumberFormat="1" applyFont="1" applyFill="1" applyBorder="1" applyAlignment="1">
      <x:alignment vertical="center"/>
    </x:xf>
    <x:xf numFmtId="201" fontId="8" fillId="4" borderId="0" xfId="0" applyNumberFormat="1" applyFont="1" applyFill="1" applyBorder="1" applyAlignment="1">
      <x:alignment horizontal="right" vertical="center"/>
    </x:xf>
    <x:xf numFmtId="201" fontId="8" fillId="4" borderId="0" xfId="0" applyNumberFormat="1" applyFont="1" applyFill="1" applyBorder="1" applyAlignment="1">
      <x:alignment horizontal="center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3" fillId="3" borderId="0" xfId="0" applyNumberFormat="1" applyFont="1" applyFill="1" applyBorder="1" applyAlignment="1">
      <x:alignment horizontal="right" vertical="center"/>
    </x:xf>
    <x:xf numFmtId="202" fontId="3" fillId="3" borderId="0" xfId="0" applyNumberFormat="1" applyFont="1" applyFill="1" applyBorder="1" applyAlignment="1">
      <x:alignment horizontal="right" vertical="center"/>
    </x:xf>
    <x:xf numFmtId="0" fontId="9" fillId="2" borderId="0" xfId="0" applyNumberFormat="1" applyFont="1" applyFill="1" applyBorder="1" applyAlignment="1">
      <x:alignment vertical="center"/>
    </x:xf>
    <x:xf numFmtId="202" fontId="10" fillId="3" borderId="0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horizontal="right" vertical="center"/>
    </x:xf>
    <x:xf numFmtId="0" fontId="11" fillId="5" borderId="0" xfId="0" applyNumberFormat="1" applyFont="1" applyFill="1" applyBorder="1" applyAlignment="1">
      <x:alignment vertical="center"/>
    </x:xf>
    <x:xf numFmtId="200" fontId="11" fillId="5" borderId="0" xfId="0" applyNumberFormat="1" applyFont="1" applyFill="1" applyBorder="1" applyAlignment="1">
      <x:alignment horizontal="right" vertical="center"/>
    </x:xf>
    <x:xf numFmtId="203" fontId="1" fillId="2" borderId="0" xfId="0" applyNumberFormat="1" applyFont="1" applyFill="1" applyBorder="1" applyAlignment="1">
      <x:alignment vertical="center"/>
    </x:xf>
    <x:xf numFmtId="0" fontId="11" fillId="2" borderId="0" xfId="0" applyNumberFormat="1" applyFont="1" applyFill="1" applyBorder="1" applyAlignment="1">
      <x:alignment vertical="center"/>
    </x:xf>
    <x:xf numFmtId="200" fontId="11" fillId="2" borderId="0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 applyAlignment="1">
      <x:alignment vertical="center"/>
    </x:xf>
    <x:xf numFmtId="0" fontId="12" fillId="2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horizontal="right" vertical="center"/>
    </x:xf>
    <x:xf numFmtId="205" fontId="1" fillId="2" borderId="0" xfId="0" applyNumberFormat="1" applyFont="1" applyFill="1" applyBorder="1" applyAlignment="1">
      <x:alignment horizontal="right" vertical="center"/>
    </x:xf>
    <x:xf numFmtId="206" fontId="1" fillId="2" borderId="0" xfId="0" applyNumberFormat="1" applyFont="1" applyFill="1" applyBorder="1" applyAlignment="1">
      <x:alignment horizontal="right" vertical="center"/>
    </x:xf>
    <x:xf numFmtId="205" fontId="1" fillId="2" borderId="0" xfId="0" applyNumberFormat="1" applyFont="1" applyFill="1" applyBorder="1" applyAlignment="1">
      <x:alignment horizontal="center" vertical="center"/>
    </x:xf>
    <x:xf numFmtId="206" fontId="1" fillId="2" borderId="0" xfId="0" applyNumberFormat="1" applyFont="1" applyFill="1" applyBorder="1" applyAlignment="1">
      <x:alignment horizontal="center" vertical="center"/>
    </x:xf>
    <x:xf numFmtId="204" fontId="1" fillId="2" borderId="0" xfId="0" applyNumberFormat="1" applyFont="1" applyFill="1" applyBorder="1" applyAlignment="1">
      <x:alignment horizontal="center" vertical="center"/>
    </x:xf>
    <x:xf numFmtId="0" fontId="11" fillId="5" borderId="2" xfId="0" applyNumberFormat="1" applyFont="1" applyFill="1" applyBorder="1" applyAlignment="1">
      <x:alignment vertical="center"/>
    </x:xf>
    <x:xf numFmtId="200" fontId="11" fillId="5" borderId="2" xfId="0" applyNumberFormat="1" applyFont="1" applyFill="1" applyBorder="1" applyAlignment="1">
      <x:alignment horizontal="right" vertical="center"/>
    </x:xf>
    <x:xf numFmtId="207" fontId="11" fillId="5" borderId="2" xfId="0" applyNumberFormat="1" applyFont="1" applyFill="1" applyBorder="1" applyAlignment="1">
      <x:alignment horizontal="right" vertical="center"/>
    </x:xf>
    <x:xf numFmtId="201" fontId="4" fillId="2" borderId="0" xfId="0" applyNumberFormat="1" applyFont="1" applyFill="1" applyBorder="1" applyAlignment="1">
      <x:alignment horizontal="right" vertical="center"/>
    </x:xf>
    <x:xf numFmtId="201" fontId="4" fillId="4" borderId="0" xfId="0" applyNumberFormat="1" applyFont="1" applyFill="1" applyBorder="1" applyAlignment="1">
      <x:alignment horizontal="right" vertical="center"/>
    </x:xf>
    <x:xf numFmtId="200" fontId="13" fillId="2" borderId="0" xfId="0" applyNumberFormat="1" applyFont="1" applyFill="1" applyBorder="1" applyAlignment="1">
      <x:alignment horizontal="right" vertical="center"/>
    </x:xf>
    <x:xf numFmtId="202" fontId="13" fillId="2" borderId="0" xfId="0" applyNumberFormat="1" applyFont="1" applyFill="1" applyBorder="1" applyAlignment="1">
      <x:alignment horizontal="right" vertical="center"/>
    </x:xf>
    <x:xf numFmtId="208" fontId="1" fillId="2" borderId="0" xfId="0" applyNumberFormat="1" applyFont="1" applyFill="1" applyBorder="1" applyAlignment="1">
      <x:alignment horizontal="right" vertical="center"/>
    </x:xf>
    <x:xf numFmtId="208" fontId="5" fillId="2" borderId="0" xfId="0" applyNumberFormat="1" applyFont="1" applyFill="1" applyBorder="1" applyAlignment="1">
      <x:alignment horizontal="right" vertical="center"/>
    </x:xf>
    <x:xf numFmtId="204" fontId="6" fillId="4" borderId="0" xfId="0" applyNumberFormat="1" applyFont="1" applyFill="1" applyBorder="1" applyAlignment="1">
      <x:alignment vertical="center"/>
    </x:xf>
    <x:xf numFmtId="204" fontId="6" fillId="4" borderId="0" xfId="0" applyNumberFormat="1" applyFont="1" applyFill="1" applyBorder="1" applyAlignment="1">
      <x:alignment horizontal="right" vertical="center"/>
    </x:xf>
    <x:xf numFmtId="204" fontId="6" fillId="4" borderId="0" xfId="0" applyNumberFormat="1" applyFont="1" applyFill="1" applyBorder="1" applyAlignment="1">
      <x:alignment horizontal="center" vertical="center"/>
    </x:xf>
    <x:xf numFmtId="205" fontId="6" fillId="4" borderId="0" xfId="0" applyNumberFormat="1" applyFont="1" applyFill="1" applyBorder="1" applyAlignment="1">
      <x:alignment horizontal="center" vertical="center"/>
    </x:xf>
    <x:xf numFmtId="206" fontId="6" fillId="4" borderId="0" xfId="0" applyNumberFormat="1" applyFont="1" applyFill="1" applyBorder="1" applyAlignment="1">
      <x:alignment horizontal="center" vertical="center"/>
    </x:xf>
    <x:xf numFmtId="200" fontId="4" fillId="2" borderId="0" xfId="0" applyNumberFormat="1" applyFont="1" applyFill="1" applyBorder="1" applyAlignment="1">
      <x:alignment vertical="center"/>
    </x:xf>
    <x:xf numFmtId="200" fontId="9" fillId="2" borderId="0" xfId="0" applyNumberFormat="1" applyFont="1" applyFill="1" applyBorder="1" applyAlignment="1">
      <x:alignment horizontal="right" vertical="center"/>
    </x:xf>
    <x:xf numFmtId="202" fontId="9" fillId="2" borderId="0" xfId="0" applyNumberFormat="1" applyFont="1" applyFill="1" applyBorder="1" applyAlignment="1">
      <x:alignment horizontal="right" vertical="center"/>
    </x:xf>
    <x:xf numFmtId="209" fontId="1" fillId="2" borderId="0" xfId="0" applyNumberFormat="1" applyFont="1" applyFill="1" applyBorder="1" applyAlignment="1">
      <x:alignment horizontal="right" vertical="center"/>
    </x:xf>
    <x:xf numFmtId="207" fontId="11" fillId="5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1" fillId="2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 wrapText="1"/>
    </x:xf>
    <x:xf numFmtId="0" fontId="11" fillId="6" borderId="0" xfId="0" applyNumberFormat="1" applyFont="1" applyFill="1" applyBorder="1" applyAlignment="1">
      <x:alignment vertical="top"/>
    </x:xf>
    <x:xf numFmtId="0" fontId="1" fillId="6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9">
    <x:dxf>
      <x:font>
        <x:b/>
        <x:color rgb="FFA62D31"/>
      </x:font>
      <x:fill>
        <x:patternFill patternType="solid">
          <x:bgColor rgb="FFFFE5E6"/>
        </x:patternFill>
      </x:fill>
    </x:dxf>
    <x:dxf>
      <x:font>
        <x:b/>
        <x:color rgb="FFA62D31"/>
      </x:font>
      <x:fill>
        <x:patternFill patternType="solid">
          <x:bgColor rgb="FFFFE5E6"/>
        </x:patternFill>
      </x:fill>
    </x:dxf>
    <x:dxf>
      <x:font>
        <x:b/>
        <x:color rgb="FFA62D31"/>
      </x:font>
      <x:fill>
        <x:patternFill patternType="solid">
          <x:bgColor rgb="FFFFE5E6"/>
        </x:patternFill>
      </x:fill>
    </x:dxf>
    <x:dxf>
      <x:font>
        <x:b/>
        <x:color rgb="FFA62D31"/>
      </x:font>
      <x:fill>
        <x:patternFill patternType="solid">
          <x:bgColor rgb="FFFFE5E6"/>
        </x:patternFill>
      </x:fill>
    </x:dxf>
    <x:dxf>
      <x:font>
        <x:b/>
        <x:color rgb="FFA62D31"/>
      </x:font>
      <x:fill>
        <x:patternFill patternType="solid">
          <x:bgColor rgb="FFFFE5E6"/>
        </x:patternFill>
      </x:fill>
    </x:dxf>
    <x:dxf>
      <x:font>
        <x:b/>
        <x:color rgb="FFA62D31"/>
      </x:font>
      <x:fill>
        <x:patternFill patternType="solid">
          <x:bgColor rgb="FFFFE5E6"/>
        </x:patternFill>
      </x:fill>
    </x:dxf>
    <x:dxf>
      <x:font>
        <x:b/>
        <x:color rgb="FFA62D31"/>
      </x:font>
      <x:fill>
        <x:patternFill patternType="solid">
          <x:bgColor rgb="FFFFE5E6"/>
        </x:patternFill>
      </x:fill>
    </x:dxf>
    <x:dxf>
      <x:font>
        <x:b/>
        <x:color rgb="FFA62D31"/>
      </x:font>
      <x:fill>
        <x:patternFill patternType="solid">
          <x:bgColor rgb="FFFFE5E6"/>
        </x:patternFill>
      </x:fill>
    </x:dxf>
    <x:dxf>
      <x:font>
        <x:b/>
        <x:color rgb="FFA62D31"/>
      </x:font>
      <x:fill>
        <x:patternFill patternType="solid">
          <x:bgColor rgb="FFFFE5E6"/>
        </x:patternFill>
      </x:fill>
    </x:dxf>
    <x:dxf>
      <x:font>
        <x:b/>
        <x:color rgb="FFA62D31"/>
      </x:font>
      <x:fill>
        <x:patternFill patternType="solid">
          <x:bgColor rgb="FFFFE5E6"/>
        </x:patternFill>
      </x:fill>
    </x:dxf>
    <x:dxf>
      <x:font>
        <x:b/>
        <x:color rgb="FFA62D31"/>
      </x:font>
      <x:fill>
        <x:patternFill patternType="solid">
          <x:bgColor rgb="FFFFE5E6"/>
        </x:patternFill>
      </x:fill>
    </x:dxf>
    <x:dxf>
      <x:font>
        <x:b/>
        <x:color rgb="FFA62D31"/>
      </x:font>
      <x:fill>
        <x:patternFill patternType="solid">
          <x:bgColor rgb="FFFFE5E6"/>
        </x:patternFill>
      </x:fill>
    </x:dxf>
    <x:dxf>
      <x:font>
        <x:b/>
        <x:color rgb="FFA62D31"/>
      </x:font>
      <x:fill>
        <x:patternFill patternType="solid">
          <x:bgColor rgb="FFFFE5E6"/>
        </x:patternFill>
      </x:fill>
    </x:dxf>
    <x:dxf>
      <x:font>
        <x:b/>
        <x:color rgb="FFA62D31"/>
      </x:font>
      <x:fill>
        <x:patternFill patternType="solid">
          <x:bgColor rgb="FFFFE5E6"/>
        </x:patternFill>
      </x:fill>
    </x:dxf>
    <x:dxf>
      <x:font>
        <x:b/>
        <x:color rgb="FFA62D31"/>
      </x:font>
      <x:fill>
        <x:patternFill patternType="solid">
          <x:bgColor rgb="FFFFE5E6"/>
        </x:patternFill>
      </x:fill>
    </x:dxf>
    <x:dxf>
      <x:font>
        <x:b/>
        <x:color rgb="FFA62D31"/>
      </x:font>
      <x:fill>
        <x:patternFill patternType="solid">
          <x:bgColor rgb="FFFFE5E6"/>
        </x:patternFill>
      </x:fill>
    </x:dxf>
    <x:dxf>
      <x:font>
        <x:b/>
        <x:color rgb="FFA62D31"/>
      </x:font>
      <x:fill>
        <x:patternFill patternType="solid">
          <x:bgColor rgb="FFFFE5E6"/>
        </x:patternFill>
      </x:fill>
    </x:dxf>
    <x:dxf>
      <x:font>
        <x:b/>
        <x:color rgb="FFA62D31"/>
      </x:font>
      <x:fill>
        <x:patternFill patternType="solid">
          <x:bgColor rgb="FFFFE5E6"/>
        </x:patternFill>
      </x:fill>
    </x:dxf>
    <x:dxf>
      <x:font>
        <x:b/>
        <x:color rgb="FFA62D31"/>
      </x:font>
      <x:fill>
        <x:patternFill patternType="solid">
          <x:bgColor rgb="FFFFE5E6"/>
        </x:patternFill>
      </x:fill>
    </x:dxf>
    <x:dxf>
      <x:font>
        <x:b/>
        <x:color rgb="FFA62D31"/>
      </x:font>
      <x:fill>
        <x:patternFill patternType="solid">
          <x:bgColor rgb="FFFFE5E6"/>
        </x:patternFill>
      </x:fill>
    </x:dxf>
    <x:dxf>
      <x:font>
        <x:b/>
        <x:color rgb="FFA62D31"/>
      </x:font>
      <x:fill>
        <x:patternFill patternType="solid">
          <x:bgColor rgb="FFFFE5E6"/>
        </x:patternFill>
      </x:fill>
    </x:dxf>
    <x:dxf>
      <x:font>
        <x:b/>
        <x:color rgb="FFA62D31"/>
      </x:font>
      <x:fill>
        <x:patternFill patternType="solid">
          <x:bgColor rgb="FFFFE5E6"/>
        </x:patternFill>
      </x:fill>
    </x:dxf>
    <x:dxf>
      <x:font>
        <x:b/>
        <x:color rgb="FFA62D31"/>
      </x:font>
      <x:fill>
        <x:patternFill patternType="solid">
          <x:bgColor rgb="FFFFE5E6"/>
        </x:patternFill>
      </x:fill>
    </x:dxf>
    <x:dxf>
      <x:font>
        <x:b/>
        <x:color rgb="FFA62D31"/>
      </x:font>
      <x:fill>
        <x:patternFill patternType="solid">
          <x:bgColor rgb="FFFFE5E6"/>
        </x:patternFill>
      </x:fill>
    </x:dxf>
    <x:dxf>
      <x:font>
        <x:b/>
        <x:color rgb="FFA62D31"/>
      </x:font>
      <x:fill>
        <x:patternFill patternType="solid">
          <x:bgColor rgb="FFFFE5E6"/>
        </x:patternFill>
      </x:fill>
    </x:dxf>
    <x:dxf>
      <x:font>
        <x:b/>
        <x:color rgb="FFA62D31"/>
      </x:font>
      <x:fill>
        <x:patternFill patternType="solid">
          <x:bgColor rgb="FFFFE5E6"/>
        </x:patternFill>
      </x:fill>
    </x:dxf>
    <x:dxf>
      <x:font>
        <x:b/>
        <x:color rgb="FFA62D31"/>
      </x:font>
      <x:fill>
        <x:patternFill patternType="solid">
          <x:bgColor rgb="FFFFE5E6"/>
        </x:patternFill>
      </x:fill>
    </x:dxf>
    <x:dxf>
      <x:font>
        <x:b/>
        <x:color rgb="FFA62D31"/>
      </x:font>
      <x:fill>
        <x:patternFill patternType="solid">
          <x:bgColor rgb="FFFFE5E6"/>
        </x:patternFill>
      </x:fill>
    </x:dxf>
    <x:dxf>
      <x:font>
        <x:b/>
        <x:color rgb="FFA62D31"/>
      </x:font>
      <x:fill>
        <x:patternFill patternType="solid">
          <x:bgColor rgb="FFFFE5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384cdce35e4137" /><Relationship Type="http://schemas.openxmlformats.org/officeDocument/2006/relationships/theme" Target="/xl/theme/theme1.xml" Id="R044cb2e5382f4995" /><Relationship Type="http://schemas.openxmlformats.org/officeDocument/2006/relationships/sharedStrings" Target="/xl/sharedStrings.xml" Id="R3ea8d56fa2744810" /><Relationship Type="http://schemas.openxmlformats.org/officeDocument/2006/relationships/worksheet" Target="/xl/worksheets/sheet1.xml" Id="R58eff500447e47ce" /><Relationship Type="http://schemas.openxmlformats.org/officeDocument/2006/relationships/worksheet" Target="/xl/worksheets/sheet2.xml" Id="R08d5340395634086" /><Relationship Type="http://schemas.openxmlformats.org/officeDocument/2006/relationships/worksheet" Target="/xl/worksheets/sheet3.xml" Id="Rab83063b678f481d" /><Relationship Type="http://schemas.openxmlformats.org/officeDocument/2006/relationships/worksheet" Target="/xl/worksheets/sheet4.xml" Id="R9f1f486df7cb40b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54cd5b782d14bc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Деньги по месяцам до налогов, ₽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1 точка</c:v>
          </c:tx>
          <c:spPr>
            <a:solidFill xmlns:a="http://schemas.openxmlformats.org/drawingml/2006/main">
              <a:srgbClr val="17304A"/>
            </a:solidFill>
            <a:ln xmlns:a="http://schemas.openxmlformats.org/drawingml/2006/main" w="19050">
              <a:solidFill>
                <a:srgbClr val="17304A"/>
              </a:solidFill>
              <a:prstDash val="solid"/>
            </a:ln>
          </c:spPr>
          <c:marker>
            <c:symbol val="none"/>
          </c:marker>
          <c:cat>
            <c:strRef>
              <c:f>'Сводка'!$C$41:$C$65</c:f>
              <c:strCache>
                <c:ptCount val="0"/>
              </c:strCache>
            </c:strRef>
          </c:cat>
          <c:val>
            <c:numRef>
              <c:f>'Сводка'!$D$41:$D$65</c:f>
              <c:numCache>
                <c:formatCode>#,##0;(#,##0);"—"</c:formatCode>
                <c:ptCount val="0"/>
              </c:numCache>
            </c:numRef>
          </c:val>
          <c:smooth val="0"/>
        </c:ser>
        <c:ser>
          <c:idx val="1"/>
          <c:order val="1"/>
          <c:tx>
            <c:v>2 точки</c:v>
          </c:tx>
          <c:spPr>
            <a:solidFill xmlns:a="http://schemas.openxmlformats.org/drawingml/2006/main">
              <a:srgbClr val="3F7DC8"/>
            </a:solidFill>
            <a:ln xmlns:a="http://schemas.openxmlformats.org/drawingml/2006/main" w="19050">
              <a:solidFill>
                <a:srgbClr val="3F7DC8"/>
              </a:solidFill>
              <a:prstDash val="solid"/>
            </a:ln>
          </c:spPr>
          <c:marker>
            <c:symbol val="none"/>
          </c:marker>
          <c:cat>
            <c:strRef>
              <c:f>'Сводка'!$C$41:$C$65</c:f>
              <c:strCache>
                <c:ptCount val="0"/>
              </c:strCache>
            </c:strRef>
          </c:cat>
          <c:val>
            <c:numRef>
              <c:f>'Сводка'!$E$41:$E$65</c:f>
              <c:numCache>
                <c:formatCode>#,##0;(#,##0);"—"</c:formatCode>
                <c:ptCount val="0"/>
              </c:numCache>
            </c:numRef>
          </c:val>
          <c:smooth val="0"/>
        </c:ser>
        <c:ser>
          <c:idx val="2"/>
          <c:order val="2"/>
          <c:tx>
            <c:v>3 точки</c:v>
          </c:tx>
          <c:spPr>
            <a:solidFill xmlns:a="http://schemas.openxmlformats.org/drawingml/2006/main">
              <a:srgbClr val="7C65AF"/>
            </a:solidFill>
            <a:ln xmlns:a="http://schemas.openxmlformats.org/drawingml/2006/main" w="19050">
              <a:solidFill>
                <a:srgbClr val="7C65AF"/>
              </a:solidFill>
              <a:prstDash val="solid"/>
            </a:ln>
          </c:spPr>
          <c:marker>
            <c:symbol val="none"/>
          </c:marker>
          <c:cat>
            <c:strRef>
              <c:f>'Сводка'!$C$41:$C$65</c:f>
              <c:strCache>
                <c:ptCount val="0"/>
              </c:strCache>
            </c:strRef>
          </c:cat>
          <c:val>
            <c:numRef>
              <c:f>'Сводка'!$F$41:$F$65</c:f>
              <c:numCache>
                <c:formatCode>#,##0;(#,##0);"—"</c:formatCode>
                <c:ptCount val="0"/>
              </c:numCache>
            </c:numRef>
          </c:val>
          <c:smooth val="0"/>
        </c:ser>
        <c:ser>
          <c:idx val="3"/>
          <c:order val="3"/>
          <c:tx>
            <c:v>5 точек</c:v>
          </c:tx>
          <c:spPr>
            <a:solidFill xmlns:a="http://schemas.openxmlformats.org/drawingml/2006/main">
              <a:srgbClr val="DD8945"/>
            </a:solidFill>
            <a:ln xmlns:a="http://schemas.openxmlformats.org/drawingml/2006/main" w="19050">
              <a:solidFill>
                <a:srgbClr val="DD8945"/>
              </a:solidFill>
              <a:prstDash val="solid"/>
            </a:ln>
          </c:spPr>
          <c:marker>
            <c:symbol val="none"/>
          </c:marker>
          <c:cat>
            <c:strRef>
              <c:f>'Сводка'!$C$41:$C$65</c:f>
              <c:strCache>
                <c:ptCount val="0"/>
              </c:strCache>
            </c:strRef>
          </c:cat>
          <c:val>
            <c:numRef>
              <c:f>'Сводка'!$G$41:$G$65</c:f>
              <c:numCache>
                <c:formatCode>#,##0;(#,##0);"—"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7</xdr:row>
      <xdr:rowOff>0</xdr:rowOff>
    </xdr:from>
    <xdr:to>
      <xdr:col>17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54cd5b782d14bc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38e254160fe4717" /></Relationships>
</file>

<file path=xl/worksheets/sheet1.xml><?xml version="1.0" encoding="utf-8"?>
<x:worksheet xmlns:x="http://schemas.openxmlformats.org/spreadsheetml/2006/main">
  <x:sheetPr>
    <x:tabColor rgb="FF17304A"/>
  </x:sheetPr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57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3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</x:cols>
  <x:sheetData>
    <x:row r="1" ht="22" customHeight="1">
      <x:c r="A1" s="3"/>
      <x:c r="B1" s="3"/>
      <x:c r="C1" s="3"/>
      <x:c r="D1" s="3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</x:row>
    <x:row r="2" ht="22" customHeight="1">
      <x:c r="A2" s="3"/>
      <x:c r="B2" s="3"/>
      <x:c r="C2" s="6" t="str">
        <x:v>ПВЗ + книги: экономика сети</x:v>
      </x:c>
      <x:c r="D2" s="6"/>
      <x:c r="E2" s="7"/>
      <x:c r="F2" s="7"/>
      <x:c r="G2" s="7"/>
      <x:c r="H2" s="5"/>
      <x:c r="I2" s="5"/>
      <x:c r="J2" s="5"/>
      <x:c r="K2" s="5"/>
      <x:c r="L2" s="5"/>
      <x:c r="M2" s="5"/>
      <x:c r="N2" s="5"/>
      <x:c r="O2" s="5"/>
      <x:c r="P2" s="5"/>
      <x:c r="Q2" s="5"/>
    </x:row>
    <x:row r="3" ht="22" customHeight="1">
      <x:c r="A3" s="3"/>
      <x:c r="B3" s="3"/>
      <x:c r="C3" s="8"/>
      <x:c r="D3" s="8"/>
      <x:c r="E3" s="9"/>
      <x:c r="F3" s="9"/>
      <x:c r="G3" s="9"/>
      <x:c r="H3" s="5"/>
      <x:c r="I3" s="5"/>
      <x:c r="J3" s="5"/>
      <x:c r="K3" s="5"/>
      <x:c r="L3" s="5"/>
      <x:c r="M3" s="5"/>
      <x:c r="N3" s="5"/>
      <x:c r="O3" s="5"/>
      <x:c r="P3" s="5"/>
      <x:c r="Q3" s="5"/>
    </x:row>
    <x:row r="4" ht="22" customHeight="1">
      <x:c r="A4" s="3"/>
      <x:c r="B4" s="3"/>
      <x:c r="C4" s="40" t="str">
        <x:f>"Сценарий: "&amp;'Параметры'!E4</x:f>
        <x:v>Сценарий: Базовый</x:v>
      </x:c>
      <x:c r="D4" s="3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  <x:c r="Q4" s="5"/>
    </x:row>
    <x:row r="5" ht="22" customHeight="1">
      <x:c r="A5" s="3"/>
      <x:c r="B5" s="3"/>
      <x:c r="C5" s="3"/>
      <x:c r="D5" s="3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  <x:c r="Q5" s="5"/>
    </x:row>
    <x:row r="6" ht="22" customHeight="1">
      <x:c r="A6" s="3"/>
      <x:c r="B6" s="3"/>
      <x:c r="C6" s="14" t="str">
        <x:v>Демонстрационные допущения. До налогов. Показатели бизнеса не являются доходностью инвестора.</x:v>
      </x:c>
      <x:c r="D6" s="14"/>
      <x:c r="E6" s="15"/>
      <x:c r="F6" s="15"/>
      <x:c r="G6" s="15"/>
      <x:c r="H6" s="15"/>
      <x:c r="I6" s="15"/>
      <x:c r="J6" s="15"/>
      <x:c r="K6" s="15"/>
      <x:c r="L6" s="15"/>
      <x:c r="M6" s="15"/>
      <x:c r="N6" s="15"/>
      <x:c r="O6" s="15"/>
      <x:c r="P6" s="15"/>
      <x:c r="Q6" s="15"/>
    </x:row>
    <x:row r="7" ht="22" customHeight="1">
      <x:c r="A7" s="3"/>
      <x:c r="B7" s="3"/>
      <x:c r="C7" s="3"/>
      <x:c r="D7" s="3"/>
      <x:c r="E7" s="5"/>
      <x:c r="F7" s="5"/>
      <x:c r="G7" s="5"/>
      <x:c r="H7" s="5"/>
      <x:c r="I7" s="5"/>
      <x:c r="J7" s="5"/>
      <x:c r="K7" s="5"/>
      <x:c r="L7" s="5"/>
      <x:c r="M7" s="5"/>
      <x:c r="N7" s="5"/>
      <x:c r="O7" s="5"/>
      <x:c r="P7" s="5"/>
      <x:c r="Q7" s="5"/>
    </x:row>
    <x:row r="8" ht="27" customHeight="1">
      <x:c r="A8" s="3"/>
      <x:c r="B8" s="3"/>
      <x:c r="C8" s="18" t="str">
        <x:v>Показатель</x:v>
      </x:c>
      <x:c r="D8" s="59" t="n">
        <x:v>1</x:v>
      </x:c>
      <x:c r="E8" s="60" t="n">
        <x:v>2</x:v>
      </x:c>
      <x:c r="F8" s="60" t="n">
        <x:v>3</x:v>
      </x:c>
      <x:c r="G8" s="58" t="n">
        <x:v>5</x:v>
      </x:c>
      <x:c r="H8" s="5"/>
      <x:c r="I8" s="5"/>
      <x:c r="J8" s="5"/>
      <x:c r="K8" s="5"/>
      <x:c r="L8" s="5"/>
      <x:c r="M8" s="5"/>
      <x:c r="N8" s="5"/>
      <x:c r="O8" s="5"/>
      <x:c r="P8" s="5"/>
      <x:c r="Q8" s="5"/>
    </x:row>
    <x:row r="9" ht="22" customHeight="1">
      <x:c r="A9" s="3"/>
      <x:c r="B9" s="3"/>
      <x:c r="C9" s="34" t="str">
        <x:v>Стартовый капитал, ₽</x:v>
      </x:c>
      <x:c r="D9" s="65" t="n">
        <x:f>'Расчет'!E15</x:f>
        <x:v>1925000</x:v>
      </x:c>
      <x:c r="E9" s="65" t="n">
        <x:f>'Расчет'!F15</x:f>
        <x:v>3650000</x:v>
      </x:c>
      <x:c r="F9" s="65" t="n">
        <x:f>'Расчет'!G15</x:f>
        <x:v>5375000</x:v>
      </x:c>
      <x:c r="G9" s="65" t="n">
        <x:f>'Расчет'!H15</x:f>
        <x:v>8825000</x:v>
      </x:c>
      <x:c r="H9" s="5"/>
      <x:c r="I9" s="5"/>
      <x:c r="J9" s="5"/>
      <x:c r="K9" s="5"/>
      <x:c r="L9" s="5"/>
      <x:c r="M9" s="5"/>
      <x:c r="N9" s="5"/>
      <x:c r="O9" s="5"/>
      <x:c r="P9" s="5"/>
      <x:c r="Q9" s="5"/>
    </x:row>
    <x:row r="10" ht="22" customHeight="1">
      <x:c r="A10" s="3"/>
      <x:c r="B10" s="3"/>
      <x:c r="C10" s="3" t="str">
        <x:v>В том числе денежный резерв, ₽</x:v>
      </x:c>
      <x:c r="D10" s="5" t="n">
        <x:f>'Расчет'!E14</x:f>
        <x:v>300000</x:v>
      </x:c>
      <x:c r="E10" s="5" t="n">
        <x:f>'Расчет'!F14</x:f>
        <x:v>600000</x:v>
      </x:c>
      <x:c r="F10" s="5" t="n">
        <x:f>'Расчет'!G14</x:f>
        <x:v>900000</x:v>
      </x:c>
      <x:c r="G10" s="5" t="n">
        <x:f>'Расчет'!H14</x:f>
        <x:v>1500000</x:v>
      </x:c>
      <x:c r="H10" s="5"/>
      <x:c r="I10" s="5"/>
      <x:c r="J10" s="5"/>
      <x:c r="K10" s="5"/>
      <x:c r="L10" s="5"/>
      <x:c r="M10" s="5"/>
      <x:c r="N10" s="5"/>
      <x:c r="O10" s="5"/>
      <x:c r="P10" s="5"/>
      <x:c r="Q10" s="5"/>
    </x:row>
    <x:row r="11" ht="22" customHeight="1">
      <x:c r="A11" s="3"/>
      <x:c r="B11" s="3"/>
      <x:c r="C11" s="3" t="str">
        <x:v>Первоначальный запас, книг</x:v>
      </x:c>
      <x:c r="D11" s="5" t="n">
        <x:f>'Расчет'!E17</x:f>
        <x:v>5000</x:v>
      </x:c>
      <x:c r="E11" s="5" t="n">
        <x:f>'Расчет'!F17</x:f>
        <x:v>10000</x:v>
      </x:c>
      <x:c r="F11" s="5" t="n">
        <x:f>'Расчет'!G17</x:f>
        <x:v>15000</x:v>
      </x:c>
      <x:c r="G11" s="5" t="n">
        <x:f>'Расчет'!H17</x:f>
        <x:v>25000</x:v>
      </x:c>
      <x:c r="H11" s="5"/>
      <x:c r="I11" s="5"/>
      <x:c r="J11" s="5"/>
      <x:c r="K11" s="5"/>
      <x:c r="L11" s="5"/>
      <x:c r="M11" s="5"/>
      <x:c r="N11" s="5"/>
      <x:c r="O11" s="5"/>
      <x:c r="P11" s="5"/>
      <x:c r="Q11" s="5"/>
    </x:row>
    <x:row r="12" ht="22" customHeight="1">
      <x:c r="A12" s="3"/>
      <x:c r="B12" s="3"/>
      <x:c r="C12" s="3" t="str">
        <x:v>Продажи месяца 24, книг</x:v>
      </x:c>
      <x:c r="D12" s="5" t="n">
        <x:f>'Расчет'!AB27</x:f>
        <x:v>350</x:v>
      </x:c>
      <x:c r="E12" s="5" t="n">
        <x:f>'Расчет'!AB64</x:f>
        <x:v>650</x:v>
      </x:c>
      <x:c r="F12" s="5" t="n">
        <x:f>'Расчет'!AB101</x:f>
        <x:v>900</x:v>
      </x:c>
      <x:c r="G12" s="5" t="n">
        <x:f>'Расчет'!AB138</x:f>
        <x:v>1250</x:v>
      </x:c>
      <x:c r="H12" s="5"/>
      <x:c r="I12" s="5"/>
      <x:c r="J12" s="5"/>
      <x:c r="K12" s="5"/>
      <x:c r="L12" s="5"/>
      <x:c r="M12" s="5"/>
      <x:c r="N12" s="5"/>
      <x:c r="O12" s="5"/>
      <x:c r="P12" s="5"/>
      <x:c r="Q12" s="5"/>
    </x:row>
    <x:row r="13" ht="22" customHeight="1">
      <x:c r="A13" s="3"/>
      <x:c r="B13" s="3"/>
      <x:c r="C13" s="30" t="str">
        <x:v>Продано от запаса в месяце 24</x:v>
      </x:c>
      <x:c r="D13" s="63" t="n">
        <x:f>D12/D11</x:f>
        <x:v>0.07</x:v>
      </x:c>
      <x:c r="E13" s="63" t="n">
        <x:f>E12/E11</x:f>
        <x:v>0.065</x:v>
      </x:c>
      <x:c r="F13" s="63" t="n">
        <x:f>F12/F11</x:f>
        <x:v>0.06</x:v>
      </x:c>
      <x:c r="G13" s="63" t="n">
        <x:f>G12/G11</x:f>
        <x:v>0.05</x:v>
      </x:c>
      <x:c r="H13" s="5"/>
      <x:c r="I13" s="5"/>
      <x:c r="J13" s="5"/>
      <x:c r="K13" s="5"/>
      <x:c r="L13" s="5"/>
      <x:c r="M13" s="5"/>
      <x:c r="N13" s="5"/>
      <x:c r="O13" s="5"/>
      <x:c r="P13" s="5"/>
      <x:c r="Q13" s="5"/>
    </x:row>
    <x:row r="14" ht="22" customHeight="1">
      <x:c r="A14" s="3"/>
      <x:c r="B14" s="3"/>
      <x:c r="C14" s="34" t="str">
        <x:v>Опер. результат месяца 24 до налогов, ₽</x:v>
      </x:c>
      <x:c r="D14" s="65" t="n">
        <x:f>'Расчет'!AB37</x:f>
        <x:v>75000</x:v>
      </x:c>
      <x:c r="E14" s="65" t="n">
        <x:f>'Расчет'!AB74</x:f>
        <x:v>155000</x:v>
      </x:c>
      <x:c r="F14" s="65" t="n">
        <x:f>'Расчет'!AB111</x:f>
        <x:v>215000</x:v>
      </x:c>
      <x:c r="G14" s="65" t="n">
        <x:f>'Расчет'!AB148</x:f>
        <x:v>275000</x:v>
      </x:c>
      <x:c r="H14" s="5"/>
      <x:c r="I14" s="5"/>
      <x:c r="J14" s="5"/>
      <x:c r="K14" s="5"/>
      <x:c r="L14" s="5"/>
      <x:c r="M14" s="5"/>
      <x:c r="N14" s="5"/>
      <x:c r="O14" s="5"/>
      <x:c r="P14" s="5"/>
      <x:c r="Q14" s="5"/>
    </x:row>
    <x:row r="15" ht="22" customHeight="1">
      <x:c r="A15" s="3"/>
      <x:c r="B15" s="3"/>
      <x:c r="C15" s="3" t="str">
        <x:v>Вклад книг месяца 24, ₽</x:v>
      </x:c>
      <x:c r="D15" s="5" t="n">
        <x:f>'Расчет'!AB32</x:f>
        <x:v>140000</x:v>
      </x:c>
      <x:c r="E15" s="5" t="n">
        <x:f>'Расчет'!AB69</x:f>
        <x:v>260000</x:v>
      </x:c>
      <x:c r="F15" s="5" t="n">
        <x:f>'Расчет'!AB106</x:f>
        <x:v>360000</x:v>
      </x:c>
      <x:c r="G15" s="5" t="n">
        <x:f>'Расчет'!AB143</x:f>
        <x:v>500000</x:v>
      </x:c>
      <x:c r="H15" s="5"/>
      <x:c r="I15" s="5"/>
      <x:c r="J15" s="5"/>
      <x:c r="K15" s="5"/>
      <x:c r="L15" s="5"/>
      <x:c r="M15" s="5"/>
      <x:c r="N15" s="5"/>
      <x:c r="O15" s="5"/>
      <x:c r="P15" s="5"/>
      <x:c r="Q15" s="5"/>
    </x:row>
    <x:row r="16" ht="22" customHeight="1">
      <x:c r="A16" s="3"/>
      <x:c r="B16" s="3"/>
      <x:c r="C16" s="3" t="str">
        <x:v>Результат ПВЗ месяца 24, ₽</x:v>
      </x:c>
      <x:c r="D16" s="5" t="n">
        <x:f>'Расчет'!AB33</x:f>
        <x:v>0</x:v>
      </x:c>
      <x:c r="E16" s="5" t="n">
        <x:f>'Расчет'!AB70</x:f>
        <x:v>0</x:v>
      </x:c>
      <x:c r="F16" s="5" t="n">
        <x:f>'Расчет'!AB107</x:f>
        <x:v>0</x:v>
      </x:c>
      <x:c r="G16" s="5" t="n">
        <x:f>'Расчет'!AB144</x:f>
        <x:v>0</x:v>
      </x:c>
      <x:c r="H16" s="5"/>
      <x:c r="I16" s="5"/>
      <x:c r="J16" s="5"/>
      <x:c r="K16" s="5"/>
      <x:c r="L16" s="5"/>
      <x:c r="M16" s="5"/>
      <x:c r="N16" s="5"/>
      <x:c r="O16" s="5"/>
      <x:c r="P16" s="5"/>
      <x:c r="Q16" s="5"/>
    </x:row>
    <x:row r="17" ht="22" customHeight="1">
      <x:c r="A17" s="3"/>
      <x:c r="B17" s="3"/>
      <x:c r="C17" s="3" t="str">
        <x:v>Труд по книгам месяца 24, ₽</x:v>
      </x:c>
      <x:c r="D17" s="5" t="n">
        <x:f>'Расчет'!AB35</x:f>
        <x:v>30000</x:v>
      </x:c>
      <x:c r="E17" s="5" t="n">
        <x:f>'Расчет'!AB72</x:f>
        <x:v>60000</x:v>
      </x:c>
      <x:c r="F17" s="5" t="n">
        <x:f>'Расчет'!AB109</x:f>
        <x:v>90000</x:v>
      </x:c>
      <x:c r="G17" s="5" t="n">
        <x:f>'Расчет'!AB146</x:f>
        <x:v>150000</x:v>
      </x:c>
      <x:c r="H17" s="5"/>
      <x:c r="I17" s="5"/>
      <x:c r="J17" s="5"/>
      <x:c r="K17" s="5"/>
      <x:c r="L17" s="5"/>
      <x:c r="M17" s="5"/>
      <x:c r="N17" s="5"/>
      <x:c r="O17" s="5"/>
      <x:c r="P17" s="5"/>
      <x:c r="Q17" s="5"/>
    </x:row>
    <x:row r="18" ht="22" customHeight="1">
      <x:c r="A18" s="3"/>
      <x:c r="B18" s="3"/>
      <x:c r="C18" s="3" t="str">
        <x:v>Общие расходы месяца 24, ₽</x:v>
      </x:c>
      <x:c r="D18" s="5" t="n">
        <x:f>'Расчет'!AB36</x:f>
        <x:v>35000</x:v>
      </x:c>
      <x:c r="E18" s="5" t="n">
        <x:f>'Расчет'!AB73</x:f>
        <x:v>45000</x:v>
      </x:c>
      <x:c r="F18" s="5" t="n">
        <x:f>'Расчет'!AB110</x:f>
        <x:v>55000</x:v>
      </x:c>
      <x:c r="G18" s="5" t="n">
        <x:f>'Расчет'!AB147</x:f>
        <x:v>75000</x:v>
      </x:c>
      <x:c r="H18" s="5"/>
      <x:c r="I18" s="5"/>
      <x:c r="J18" s="5"/>
      <x:c r="K18" s="5"/>
      <x:c r="L18" s="5"/>
      <x:c r="M18" s="5"/>
      <x:c r="N18" s="5"/>
      <x:c r="O18" s="5"/>
      <x:c r="P18" s="5"/>
      <x:c r="Q18" s="5"/>
    </x:row>
    <x:row r="19" ht="22" customHeight="1">
      <x:c r="A19" s="3"/>
      <x:c r="B19" s="3"/>
      <x:c r="C19" s="3"/>
      <x:c r="D19" s="5"/>
      <x:c r="E19" s="5"/>
      <x:c r="F19" s="5"/>
      <x:c r="G19" s="5"/>
      <x:c r="H19" s="5"/>
      <x:c r="I19" s="5"/>
      <x:c r="J19" s="5"/>
      <x:c r="K19" s="5"/>
      <x:c r="L19" s="5"/>
      <x:c r="M19" s="5"/>
      <x:c r="N19" s="5"/>
      <x:c r="O19" s="5"/>
      <x:c r="P19" s="5"/>
      <x:c r="Q19" s="5"/>
    </x:row>
    <x:row r="20" ht="22" customHeight="1">
      <x:c r="A20" s="3"/>
      <x:c r="B20" s="3"/>
      <x:c r="C20" s="3" t="str">
        <x:v>Опер. результат за 12 мес до налогов, ₽</x:v>
      </x:c>
      <x:c r="D20" s="5" t="n">
        <x:f>'Расчет'!P38</x:f>
        <x:v>724800</x:v>
      </x:c>
      <x:c r="E20" s="5" t="n">
        <x:f>'Расчет'!P75</x:f>
        <x:v>1534800</x:v>
      </x:c>
      <x:c r="F20" s="5" t="n">
        <x:f>'Расчет'!P112</x:f>
        <x:v>2130000</x:v>
      </x:c>
      <x:c r="G20" s="5" t="n">
        <x:f>'Расчет'!P149</x:f>
        <x:v>2674800</x:v>
      </x:c>
      <x:c r="H20" s="5"/>
      <x:c r="I20" s="5"/>
      <x:c r="J20" s="5"/>
      <x:c r="K20" s="5"/>
      <x:c r="L20" s="5"/>
      <x:c r="M20" s="5"/>
      <x:c r="N20" s="5"/>
      <x:c r="O20" s="5"/>
      <x:c r="P20" s="5"/>
      <x:c r="Q20" s="5"/>
    </x:row>
    <x:row r="21" ht="22" customHeight="1">
      <x:c r="A21" s="3"/>
      <x:c r="B21" s="3"/>
      <x:c r="C21" s="3" t="str">
        <x:v>Опер. результат за 24 мес до налогов, ₽</x:v>
      </x:c>
      <x:c r="D21" s="5" t="n">
        <x:f>'Расчет'!AB38</x:f>
        <x:v>1624800</x:v>
      </x:c>
      <x:c r="E21" s="5" t="n">
        <x:f>'Расчет'!AB75</x:f>
        <x:v>3394800</x:v>
      </x:c>
      <x:c r="F21" s="5" t="n">
        <x:f>'Расчет'!AB112</x:f>
        <x:v>4710000</x:v>
      </x:c>
      <x:c r="G21" s="5" t="n">
        <x:f>'Расчет'!AB149</x:f>
        <x:v>5974800</x:v>
      </x:c>
      <x:c r="H21" s="5"/>
      <x:c r="I21" s="5"/>
      <x:c r="J21" s="5"/>
      <x:c r="K21" s="5"/>
      <x:c r="L21" s="5"/>
      <x:c r="M21" s="5"/>
      <x:c r="N21" s="5"/>
      <x:c r="O21" s="5"/>
      <x:c r="P21" s="5"/>
      <x:c r="Q21" s="5"/>
    </x:row>
    <x:row r="22" ht="22" customHeight="1">
      <x:c r="A22" s="3"/>
      <x:c r="B22" s="3"/>
      <x:c r="C22" s="3" t="str">
        <x:v>Денежный поток за 12 мес до налогов, ₽</x:v>
      </x:c>
      <x:c r="D22" s="5" t="n">
        <x:f>'Расчет'!P47</x:f>
        <x:v>537550</x:v>
      </x:c>
      <x:c r="E22" s="5" t="n">
        <x:f>'Расчет'!P84</x:f>
        <x:v>1187050</x:v>
      </x:c>
      <x:c r="F22" s="5" t="n">
        <x:f>'Расчет'!P121</x:f>
        <x:v>1648500</x:v>
      </x:c>
      <x:c r="G22" s="5" t="n">
        <x:f>'Расчет'!P158</x:f>
        <x:v>2006050</x:v>
      </x:c>
      <x:c r="H22" s="5"/>
      <x:c r="I22" s="5"/>
      <x:c r="J22" s="5"/>
      <x:c r="K22" s="5"/>
      <x:c r="L22" s="5"/>
      <x:c r="M22" s="5"/>
      <x:c r="N22" s="5"/>
      <x:c r="O22" s="5"/>
      <x:c r="P22" s="5"/>
      <x:c r="Q22" s="5"/>
    </x:row>
    <x:row r="23" ht="22" customHeight="1">
      <x:c r="A23" s="3"/>
      <x:c r="B23" s="3"/>
      <x:c r="C23" s="34" t="str">
        <x:v>Денежный поток за 24 мес до налогов, ₽</x:v>
      </x:c>
      <x:c r="D23" s="65" t="n">
        <x:f>'Расчет'!AB47</x:f>
        <x:v>1437550</x:v>
      </x:c>
      <x:c r="E23" s="65" t="n">
        <x:f>'Расчет'!AB84</x:f>
        <x:v>3047050</x:v>
      </x:c>
      <x:c r="F23" s="65" t="n">
        <x:f>'Расчет'!AB121</x:f>
        <x:v>4228500</x:v>
      </x:c>
      <x:c r="G23" s="65" t="n">
        <x:f>'Расчет'!AB158</x:f>
        <x:v>5306050</x:v>
      </x:c>
      <x:c r="H23" s="5"/>
      <x:c r="I23" s="5"/>
      <x:c r="J23" s="5"/>
      <x:c r="K23" s="5"/>
      <x:c r="L23" s="5"/>
      <x:c r="M23" s="5"/>
      <x:c r="N23" s="5"/>
      <x:c r="O23" s="5"/>
      <x:c r="P23" s="5"/>
      <x:c r="Q23" s="5"/>
    </x:row>
    <x:row r="24" ht="22" customHeight="1">
      <x:c r="A24" s="3"/>
      <x:c r="B24" s="3"/>
      <x:c r="C24" s="3" t="str">
        <x:v>Минимум денег за период до налогов, ₽</x:v>
      </x:c>
      <x:c r="D24" s="5" t="n">
        <x:f>MIN('Расчет'!E48,'Расчет'!E49:AB49)</x:f>
        <x:v>190450</x:v>
      </x:c>
      <x:c r="E24" s="5" t="n">
        <x:f>MIN('Расчет'!E85,'Расчет'!E86:AB86)</x:f>
        <x:v>428150</x:v>
      </x:c>
      <x:c r="F24" s="5" t="n">
        <x:f>MIN('Расчет'!E122,'Расчет'!E123:AB123)</x:f>
        <x:v>663100</x:v>
      </x:c>
      <x:c r="G24" s="5" t="n">
        <x:f>MIN('Расчет'!E159,'Расчет'!E160:AB160)</x:f>
        <x:v>1123550</x:v>
      </x:c>
      <x:c r="H24" s="5"/>
      <x:c r="I24" s="5"/>
      <x:c r="J24" s="5"/>
      <x:c r="K24" s="5"/>
      <x:c r="L24" s="5"/>
      <x:c r="M24" s="5"/>
      <x:c r="N24" s="5"/>
      <x:c r="O24" s="5"/>
      <x:c r="P24" s="5"/>
      <x:c r="Q24" s="5"/>
    </x:row>
    <x:row r="25" ht="22" customHeight="1">
      <x:c r="A25" s="3"/>
      <x:c r="B25" s="3"/>
      <x:c r="C25" s="3" t="str">
        <x:v>Требуемый резерв до налогов, ₽</x:v>
      </x:c>
      <x:c r="D25" s="5" t="n">
        <x:f>MAX(0,-MIN('Расчет'!E47:AB47))</x:f>
        <x:v>109550</x:v>
      </x:c>
      <x:c r="E25" s="5" t="n">
        <x:f>MAX(0,-MIN('Расчет'!E84:AB84))</x:f>
        <x:v>171850</x:v>
      </x:c>
      <x:c r="F25" s="5" t="n">
        <x:f>MAX(0,-MIN('Расчет'!E121:AB121))</x:f>
        <x:v>236900</x:v>
      </x:c>
      <x:c r="G25" s="5" t="n">
        <x:f>MAX(0,-MIN('Расчет'!E158:AB158))</x:f>
        <x:v>376450</x:v>
      </x:c>
      <x:c r="H25" s="5"/>
      <x:c r="I25" s="5"/>
      <x:c r="J25" s="5"/>
      <x:c r="K25" s="5"/>
      <x:c r="L25" s="5"/>
      <x:c r="M25" s="5"/>
      <x:c r="N25" s="5"/>
      <x:c r="O25" s="5"/>
      <x:c r="P25" s="5"/>
      <x:c r="Q25" s="5"/>
    </x:row>
    <x:row r="26" ht="22" customHeight="1">
      <x:c r="A26" s="3"/>
      <x:c r="B26" s="3"/>
      <x:c r="C26" s="3" t="str">
        <x:v>Дополнительное финансирование, ₽</x:v>
      </x:c>
      <x:c r="D26" s="5" t="n">
        <x:f>MAX(0,-MIN('Расчет'!E49:AB49))</x:f>
        <x:v>0</x:v>
      </x:c>
      <x:c r="E26" s="5" t="n">
        <x:f>MAX(0,-MIN('Расчет'!E86:AB86))</x:f>
        <x:v>0</x:v>
      </x:c>
      <x:c r="F26" s="5" t="n">
        <x:f>MAX(0,-MIN('Расчет'!E123:AB123))</x:f>
        <x:v>0</x:v>
      </x:c>
      <x:c r="G26" s="5" t="n">
        <x:f>MAX(0,-MIN('Расчет'!E160:AB160))</x:f>
        <x:v>0</x:v>
      </x:c>
      <x:c r="H26" s="5"/>
      <x:c r="I26" s="5"/>
      <x:c r="J26" s="5"/>
      <x:c r="K26" s="5"/>
      <x:c r="L26" s="5"/>
      <x:c r="M26" s="5"/>
      <x:c r="N26" s="5"/>
      <x:c r="O26" s="5"/>
      <x:c r="P26" s="5"/>
      <x:c r="Q26" s="5"/>
    </x:row>
    <x:row r="27" ht="22" customHeight="1">
      <x:c r="A27" s="3"/>
      <x:c r="B27" s="3"/>
      <x:c r="C27" s="3" t="str">
        <x:v>Месяцев с нехваткой денег до налогов</x:v>
      </x:c>
      <x:c r="D27" s="5" t="n">
        <x:f>COUNTIFS('Расчет'!E49:AB49,"&lt;0")</x:f>
        <x:v>0</x:v>
      </x:c>
      <x:c r="E27" s="5" t="n">
        <x:f>COUNTIFS('Расчет'!E86:AB86,"&lt;0")</x:f>
        <x:v>0</x:v>
      </x:c>
      <x:c r="F27" s="5" t="n">
        <x:f>COUNTIFS('Расчет'!E123:AB123,"&lt;0")</x:f>
        <x:v>0</x:v>
      </x:c>
      <x:c r="G27" s="5" t="n">
        <x:f>COUNTIFS('Расчет'!E160:AB160,"&lt;0")</x:f>
        <x:v>0</x:v>
      </x:c>
      <x:c r="H27" s="5"/>
      <x:c r="I27" s="5"/>
      <x:c r="J27" s="5"/>
      <x:c r="K27" s="5"/>
      <x:c r="L27" s="5"/>
      <x:c r="M27" s="5"/>
      <x:c r="N27" s="5"/>
      <x:c r="O27" s="5"/>
      <x:c r="P27" s="5"/>
      <x:c r="Q27" s="5"/>
    </x:row>
    <x:row r="28" ht="22" customHeight="1">
      <x:c r="A28" s="3"/>
      <x:c r="B28" s="3"/>
      <x:c r="C28" s="34" t="str">
        <x:v>Деньги на конец месяца 24 до налогов, ₽</x:v>
      </x:c>
      <x:c r="D28" s="65" t="n">
        <x:f>'Расчет'!AB49</x:f>
        <x:v>1737550</x:v>
      </x:c>
      <x:c r="E28" s="65" t="n">
        <x:f>'Расчет'!AB86</x:f>
        <x:v>3647050</x:v>
      </x:c>
      <x:c r="F28" s="65" t="n">
        <x:f>'Расчет'!AB123</x:f>
        <x:v>5128500</x:v>
      </x:c>
      <x:c r="G28" s="65" t="n">
        <x:f>'Расчет'!AB160</x:f>
        <x:v>6806050</x:v>
      </x:c>
      <x:c r="H28" s="5"/>
      <x:c r="I28" s="5"/>
      <x:c r="J28" s="5"/>
      <x:c r="K28" s="5"/>
      <x:c r="L28" s="5"/>
      <x:c r="M28" s="5"/>
      <x:c r="N28" s="5"/>
      <x:c r="O28" s="5"/>
      <x:c r="P28" s="5"/>
      <x:c r="Q28" s="5"/>
    </x:row>
    <x:row r="29" ht="22" customHeight="1">
      <x:c r="A29" s="3"/>
      <x:c r="B29" s="3"/>
      <x:c r="C29" s="3" t="str">
        <x:v>Деньги после указанных налогов, ₽</x:v>
      </x:c>
      <x:c r="D29" s="5" t="str">
        <x:f>'Расчет'!AB52</x:f>
        <x:v>n.a.</x:v>
      </x:c>
      <x:c r="E29" s="5" t="str">
        <x:f>'Расчет'!AB89</x:f>
        <x:v>n.a.</x:v>
      </x:c>
      <x:c r="F29" s="5" t="str">
        <x:f>'Расчет'!AB126</x:f>
        <x:v>n.a.</x:v>
      </x:c>
      <x:c r="G29" s="5" t="str">
        <x:f>'Расчет'!AB163</x:f>
        <x:v>n.a.</x:v>
      </x:c>
      <x:c r="H29" s="5"/>
      <x:c r="I29" s="5"/>
      <x:c r="J29" s="5"/>
      <x:c r="K29" s="5"/>
      <x:c r="L29" s="5"/>
      <x:c r="M29" s="5"/>
      <x:c r="N29" s="5"/>
      <x:c r="O29" s="5"/>
      <x:c r="P29" s="5"/>
      <x:c r="Q29" s="5"/>
    </x:row>
    <x:row r="30" ht="22" customHeight="1">
      <x:c r="A30" s="3"/>
      <x:c r="B30" s="3"/>
      <x:c r="C30" s="3" t="str">
        <x:v>Запас по закупочной цене на конец, ₽</x:v>
      </x:c>
      <x:c r="D30" s="5" t="n">
        <x:f>'Расчет'!AB29*'Параметры'!$D$12</x:f>
        <x:v>675000</x:v>
      </x:c>
      <x:c r="E30" s="5" t="n">
        <x:f>'Расчет'!AB66*'Параметры'!$D$12</x:f>
        <x:v>1350000</x:v>
      </x:c>
      <x:c r="F30" s="5" t="n">
        <x:f>'Расчет'!AB103*'Параметры'!$D$12</x:f>
        <x:v>2025000</x:v>
      </x:c>
      <x:c r="G30" s="5" t="n">
        <x:f>'Расчет'!AB140*'Параметры'!$D$12</x:f>
        <x:v>3375000</x:v>
      </x:c>
      <x:c r="H30" s="5"/>
      <x:c r="I30" s="15" t="str">
        <x:v>Начальный денежный резерв входит в капитал.</x:v>
      </x:c>
      <x:c r="J30" s="15"/>
      <x:c r="K30" s="15"/>
      <x:c r="L30" s="15"/>
      <x:c r="M30" s="15"/>
      <x:c r="N30" s="15"/>
      <x:c r="O30" s="15"/>
      <x:c r="P30" s="15"/>
      <x:c r="Q30" s="15"/>
    </x:row>
    <x:row r="31" ht="22" customHeight="1">
      <x:c r="A31" s="3"/>
      <x:c r="B31" s="3"/>
      <x:c r="C31" s="3" t="str">
        <x:v>К получению от площадок на конец, ₽</x:v>
      </x:c>
      <x:c r="D31" s="5" t="n">
        <x:f>'Расчет'!AB45</x:f>
        <x:v>187250</x:v>
      </x:c>
      <x:c r="E31" s="5" t="n">
        <x:f>'Расчет'!AB82</x:f>
        <x:v>347750</x:v>
      </x:c>
      <x:c r="F31" s="5" t="n">
        <x:f>'Расчет'!AB119</x:f>
        <x:v>481500</x:v>
      </x:c>
      <x:c r="G31" s="5" t="n">
        <x:f>'Расчет'!AB156</x:f>
        <x:v>668750</x:v>
      </x:c>
      <x:c r="H31" s="5"/>
      <x:c r="I31" s="15" t="str">
        <x:v>График не включает деньги от продажи ПВЗ или запасов.</x:v>
      </x:c>
      <x:c r="J31" s="15"/>
      <x:c r="K31" s="15"/>
      <x:c r="L31" s="15"/>
      <x:c r="M31" s="15"/>
      <x:c r="N31" s="15"/>
      <x:c r="O31" s="15"/>
      <x:c r="P31" s="15"/>
      <x:c r="Q31" s="15"/>
    </x:row>
    <x:row r="32" ht="22" customHeight="1">
      <x:c r="A32" s="3"/>
      <x:c r="B32" s="3"/>
      <x:c r="C32" s="3" t="str">
        <x:v>Капитал / результат месяца 24, мес</x:v>
      </x:c>
      <x:c r="D32" s="64" t="n">
        <x:f>IF(D14&gt;0,D9/D14,"n.a.")</x:f>
        <x:v>25.666666666666668</x:v>
      </x:c>
      <x:c r="E32" s="64" t="n">
        <x:f>IF(E14&gt;0,E9/E14,"n.a.")</x:f>
        <x:v>23.548387096774192</x:v>
      </x:c>
      <x:c r="F32" s="64" t="n">
        <x:f>IF(F14&gt;0,F9/F14,"n.a.")</x:f>
        <x:v>25</x:v>
      </x:c>
      <x:c r="G32" s="64" t="n">
        <x:f>IF(G14&gt;0,G9/G14,"n.a.")</x:f>
        <x:v>32.09090909090909</x:v>
      </x:c>
      <x:c r="H32" s="5"/>
      <x:c r="I32" s="15" t="str">
        <x:v>Отрицательная касса показывает потребность в финансировании.</x:v>
      </x:c>
      <x:c r="J32" s="15"/>
      <x:c r="K32" s="15"/>
      <x:c r="L32" s="15"/>
      <x:c r="M32" s="15"/>
      <x:c r="N32" s="15"/>
      <x:c r="O32" s="15"/>
      <x:c r="P32" s="15"/>
      <x:c r="Q32" s="15"/>
    </x:row>
    <x:row r="33" ht="22" customHeight="1">
      <x:c r="A33" s="3"/>
      <x:c r="B33" s="3"/>
      <x:c r="C33" s="3"/>
      <x:c r="D33" s="5"/>
      <x:c r="E33" s="5"/>
      <x:c r="F33" s="5"/>
      <x:c r="G33" s="5"/>
      <x:c r="H33" s="5"/>
      <x:c r="I33" s="5"/>
      <x:c r="J33" s="5"/>
      <x:c r="K33" s="5"/>
      <x:c r="L33" s="5"/>
      <x:c r="M33" s="5"/>
      <x:c r="N33" s="5"/>
      <x:c r="O33" s="5"/>
      <x:c r="P33" s="5"/>
      <x:c r="Q33" s="5"/>
    </x:row>
    <x:row r="34" ht="22" customHeight="1">
      <x:c r="A34" s="3"/>
      <x:c r="B34" s="3"/>
      <x:c r="C34" s="3" t="str">
        <x:v>Продаж для безубыточности в мес. 24, шт</x:v>
      </x:c>
      <x:c r="D34" s="5" t="n">
        <x:f>IF('Расчет'!AB31&gt;0,ROUNDUP(MAX(0,'Расчет'!AB35+'Расчет'!AB36-'Расчет'!AB33-'Расчет'!AB34)/'Расчет'!AB31,0),"n.a.")</x:f>
        <x:v>163</x:v>
      </x:c>
      <x:c r="E34" s="5" t="n">
        <x:f>IF('Расчет'!AB68&gt;0,ROUNDUP(MAX(0,'Расчет'!AB72+'Расчет'!AB73-'Расчет'!AB70-'Расчет'!AB71)/'Расчет'!AB68,0),"n.a.")</x:f>
        <x:v>263</x:v>
      </x:c>
      <x:c r="F34" s="5" t="n">
        <x:f>IF('Расчет'!AB105&gt;0,ROUNDUP(MAX(0,'Расчет'!AB109+'Расчет'!AB110-'Расчет'!AB107-'Расчет'!AB108)/'Расчет'!AB105,0),"n.a.")</x:f>
        <x:v>363</x:v>
      </x:c>
      <x:c r="G34" s="5" t="n">
        <x:f>IF('Расчет'!AB142&gt;0,ROUNDUP(MAX(0,'Расчет'!AB146+'Расчет'!AB147-'Расчет'!AB144-'Расчет'!AB145)/'Расчет'!AB142,0),"n.a.")</x:f>
        <x:v>563</x:v>
      </x:c>
      <x:c r="H34" s="5"/>
      <x:c r="I34" s="5"/>
      <x:c r="J34" s="5"/>
      <x:c r="K34" s="5"/>
      <x:c r="L34" s="5"/>
      <x:c r="M34" s="5"/>
      <x:c r="N34" s="5"/>
      <x:c r="O34" s="5"/>
      <x:c r="P34" s="5"/>
      <x:c r="Q34" s="5"/>
    </x:row>
    <x:row r="35" ht="22" customHeight="1">
      <x:c r="A35" s="3"/>
      <x:c r="B35" s="3"/>
      <x:c r="C35" s="3"/>
      <x:c r="D35" s="3"/>
      <x:c r="E35" s="5"/>
      <x:c r="F35" s="5"/>
      <x:c r="G35" s="5"/>
      <x:c r="H35" s="5"/>
      <x:c r="I35" s="5"/>
      <x:c r="J35" s="5"/>
      <x:c r="K35" s="5"/>
      <x:c r="L35" s="5"/>
      <x:c r="M35" s="5"/>
      <x:c r="N35" s="5"/>
      <x:c r="O35" s="5"/>
      <x:c r="P35" s="5"/>
      <x:c r="Q35" s="5"/>
    </x:row>
    <x:row r="36" ht="22" customHeight="1">
      <x:c r="A36" s="3"/>
      <x:c r="B36" s="3"/>
      <x:c r="C36" s="20" t="str">
        <x:v>Капитал / результат месяца 24 — условное соотношение без разгона, налогов и лага выплат, не срок возврата инвестору.</x:v>
      </x:c>
      <x:c r="D36" s="20"/>
      <x:c r="E36" s="21"/>
      <x:c r="F36" s="21"/>
      <x:c r="G36" s="21"/>
      <x:c r="H36" s="21"/>
      <x:c r="I36" s="21"/>
      <x:c r="J36" s="21"/>
      <x:c r="K36" s="21"/>
      <x:c r="L36" s="21"/>
      <x:c r="M36" s="21"/>
      <x:c r="N36" s="21"/>
      <x:c r="O36" s="21"/>
      <x:c r="P36" s="21"/>
      <x:c r="Q36" s="21"/>
    </x:row>
    <x:row r="37" ht="22" customHeight="1">
      <x:c r="A37" s="3"/>
      <x:c r="B37" s="3"/>
      <x:c r="C37" s="20" t="str">
        <x:v>Остаток после налогов = n.a., пока налоговые платежи за все прошедшие месяцы не заполнены.</x:v>
      </x:c>
      <x:c r="D37" s="20"/>
      <x:c r="E37" s="21"/>
      <x:c r="F37" s="21"/>
      <x:c r="G37" s="21"/>
      <x:c r="H37" s="21"/>
      <x:c r="I37" s="21"/>
      <x:c r="J37" s="21"/>
      <x:c r="K37" s="21"/>
      <x:c r="L37" s="21"/>
      <x:c r="M37" s="21"/>
      <x:c r="N37" s="21"/>
      <x:c r="O37" s="21"/>
      <x:c r="P37" s="21"/>
      <x:c r="Q37" s="21"/>
    </x:row>
    <x:row r="38" ht="22" customHeight="1">
      <x:c r="A38" s="3"/>
      <x:c r="B38" s="3"/>
      <x:c r="C38" s="3"/>
      <x:c r="D38" s="3"/>
      <x:c r="E38" s="5"/>
      <x:c r="F38" s="5"/>
      <x:c r="G38" s="5"/>
      <x:c r="H38" s="5"/>
      <x:c r="I38" s="5"/>
      <x:c r="J38" s="5"/>
      <x:c r="K38" s="5"/>
      <x:c r="L38" s="5"/>
      <x:c r="M38" s="5"/>
      <x:c r="N38" s="5"/>
      <x:c r="O38" s="5"/>
      <x:c r="P38" s="5"/>
      <x:c r="Q38" s="5"/>
    </x:row>
    <x:row r="39" ht="22" customHeight="1">
      <x:c r="A39" s="3"/>
      <x:c r="B39" s="3"/>
      <x:c r="C39" s="3"/>
      <x:c r="D39" s="3"/>
      <x:c r="E39" s="5"/>
      <x:c r="F39" s="5"/>
      <x:c r="G39" s="5"/>
      <x:c r="H39" s="5"/>
      <x:c r="I39" s="5"/>
      <x:c r="J39" s="5"/>
      <x:c r="K39" s="5"/>
      <x:c r="L39" s="5"/>
      <x:c r="M39" s="5"/>
      <x:c r="N39" s="5"/>
      <x:c r="O39" s="5"/>
      <x:c r="P39" s="5"/>
      <x:c r="Q39" s="5"/>
    </x:row>
    <x:row r="40" ht="22" customHeight="1">
      <x:c r="A40" s="3"/>
      <x:c r="B40" s="3"/>
      <x:c r="C40" s="18" t="str">
        <x:v>Месяц</x:v>
      </x:c>
      <x:c r="D40" s="18" t="str">
        <x:v>1 точка</x:v>
      </x:c>
      <x:c r="E40" s="19" t="str">
        <x:v>2 точки</x:v>
      </x:c>
      <x:c r="F40" s="19" t="str">
        <x:v>3 точки</x:v>
      </x:c>
      <x:c r="G40" s="19" t="str">
        <x:v>5 точек</x:v>
      </x:c>
      <x:c r="H40" s="5"/>
      <x:c r="I40" s="5"/>
      <x:c r="J40" s="5"/>
      <x:c r="K40" s="5"/>
      <x:c r="L40" s="5"/>
      <x:c r="M40" s="5"/>
      <x:c r="N40" s="5"/>
      <x:c r="O40" s="5"/>
      <x:c r="P40" s="5"/>
      <x:c r="Q40" s="5"/>
    </x:row>
    <x:row r="41" ht="22" customHeight="1">
      <x:c r="A41" s="3"/>
      <x:c r="B41" s="3"/>
      <x:c r="C41" s="3" t="str">
        <x:v>Старт</x:v>
      </x:c>
      <x:c r="D41" s="4" t="n">
        <x:f>'Расчет'!E14</x:f>
        <x:v>300000</x:v>
      </x:c>
      <x:c r="E41" s="5" t="n">
        <x:f>'Расчет'!F14</x:f>
        <x:v>600000</x:v>
      </x:c>
      <x:c r="F41" s="5" t="n">
        <x:f>'Расчет'!G14</x:f>
        <x:v>900000</x:v>
      </x:c>
      <x:c r="G41" s="5" t="n">
        <x:f>'Расчет'!H14</x:f>
        <x:v>1500000</x:v>
      </x:c>
      <x:c r="H41" s="5"/>
      <x:c r="I41" s="5"/>
      <x:c r="J41" s="5"/>
      <x:c r="K41" s="5"/>
      <x:c r="L41" s="5"/>
      <x:c r="M41" s="5"/>
      <x:c r="N41" s="5"/>
      <x:c r="O41" s="5"/>
      <x:c r="P41" s="5"/>
      <x:c r="Q41" s="5"/>
    </x:row>
    <x:row r="42" ht="22" customHeight="1">
      <x:c r="A42" s="3"/>
      <x:c r="B42" s="3"/>
      <x:c r="C42" s="3" t="str">
        <x:v>М1</x:v>
      </x:c>
      <x:c r="D42" s="4" t="n">
        <x:f>'Расчет'!E49</x:f>
        <x:v>218530</x:v>
      </x:c>
      <x:c r="E42" s="5" t="n">
        <x:f>'Расчет'!E86</x:f>
        <x:v>464355</x:v>
      </x:c>
      <x:c r="F42" s="5" t="n">
        <x:f>'Расчет'!E123</x:f>
        <x:v>712475</x:v>
      </x:c>
      <x:c r="G42" s="5" t="n">
        <x:f>'Расчет'!E160</x:f>
        <x:v>1216005</x:v>
      </x:c>
      <x:c r="H42" s="5"/>
      <x:c r="I42" s="5"/>
      <x:c r="J42" s="5"/>
      <x:c r="K42" s="5"/>
      <x:c r="L42" s="5"/>
      <x:c r="M42" s="5"/>
      <x:c r="N42" s="5"/>
      <x:c r="O42" s="5"/>
      <x:c r="P42" s="5"/>
      <x:c r="Q42" s="5"/>
    </x:row>
    <x:row r="43" ht="22" customHeight="1">
      <x:c r="A43" s="3"/>
      <x:c r="B43" s="3"/>
      <x:c r="C43" s="3" t="str">
        <x:v>М2</x:v>
      </x:c>
      <x:c r="D43" s="4" t="n">
        <x:f>'Расчет'!F49</x:f>
        <x:v>190450</x:v>
      </x:c>
      <x:c r="E43" s="5" t="n">
        <x:f>'Расчет'!F86</x:f>
        <x:v>428150</x:v>
      </x:c>
      <x:c r="F43" s="5" t="n">
        <x:f>'Расчет'!F123</x:f>
        <x:v>663100</x:v>
      </x:c>
      <x:c r="G43" s="5" t="n">
        <x:f>'Расчет'!F160</x:f>
        <x:v>1123550</x:v>
      </x:c>
      <x:c r="H43" s="5"/>
      <x:c r="I43" s="5"/>
      <x:c r="J43" s="5"/>
      <x:c r="K43" s="5"/>
      <x:c r="L43" s="5"/>
      <x:c r="M43" s="5"/>
      <x:c r="N43" s="5"/>
      <x:c r="O43" s="5"/>
      <x:c r="P43" s="5"/>
      <x:c r="Q43" s="5"/>
    </x:row>
    <x:row r="44" ht="22" customHeight="1">
      <x:c r="A44" s="3"/>
      <x:c r="B44" s="3"/>
      <x:c r="C44" s="3" t="str">
        <x:v>М3</x:v>
      </x:c>
      <x:c r="D44" s="4" t="n">
        <x:f>'Расчет'!G49</x:f>
        <x:v>200000</x:v>
      </x:c>
      <x:c r="E44" s="5" t="n">
        <x:f>'Расчет'!G86</x:f>
        <x:v>461600</x:v>
      </x:c>
      <x:c r="F44" s="5" t="n">
        <x:f>'Расчет'!G123</x:f>
        <x:v>709800</x:v>
      </x:c>
      <x:c r="G44" s="5" t="n">
        <x:f>'Расчет'!G160</x:f>
        <x:v>1164800</x:v>
      </x:c>
      <x:c r="H44" s="5"/>
      <x:c r="I44" s="5"/>
      <x:c r="J44" s="5"/>
      <x:c r="K44" s="5"/>
      <x:c r="L44" s="5"/>
      <x:c r="M44" s="5"/>
      <x:c r="N44" s="5"/>
      <x:c r="O44" s="5"/>
      <x:c r="P44" s="5"/>
      <x:c r="Q44" s="5"/>
    </x:row>
    <x:row r="45" ht="22" customHeight="1">
      <x:c r="A45" s="3"/>
      <x:c r="B45" s="3"/>
      <x:c r="C45" s="3" t="str">
        <x:v>М4</x:v>
      </x:c>
      <x:c r="D45" s="4" t="n">
        <x:f>'Расчет'!H49</x:f>
        <x:v>237550</x:v>
      </x:c>
      <x:c r="E45" s="5" t="n">
        <x:f>'Расчет'!H86</x:f>
        <x:v>547050</x:v>
      </x:c>
      <x:c r="F45" s="5" t="n">
        <x:f>'Расчет'!H123</x:f>
        <x:v>828500</x:v>
      </x:c>
      <x:c r="G45" s="5" t="n">
        <x:f>'Расчет'!H160</x:f>
        <x:v>1306050</x:v>
      </x:c>
      <x:c r="H45" s="5"/>
      <x:c r="I45" s="5"/>
      <x:c r="J45" s="5"/>
      <x:c r="K45" s="5"/>
      <x:c r="L45" s="5"/>
      <x:c r="M45" s="5"/>
      <x:c r="N45" s="5"/>
      <x:c r="O45" s="5"/>
      <x:c r="P45" s="5"/>
      <x:c r="Q45" s="5"/>
    </x:row>
    <x:row r="46" ht="22" customHeight="1">
      <x:c r="A46" s="3"/>
      <x:c r="B46" s="3"/>
      <x:c r="C46" s="3" t="str">
        <x:v>М5</x:v>
      </x:c>
      <x:c r="D46" s="4" t="n">
        <x:f>'Расчет'!I49</x:f>
        <x:v>312550</x:v>
      </x:c>
      <x:c r="E46" s="5" t="n">
        <x:f>'Расчет'!I86</x:f>
        <x:v>702050</x:v>
      </x:c>
      <x:c r="F46" s="5" t="n">
        <x:f>'Расчет'!I123</x:f>
        <x:v>1043500</x:v>
      </x:c>
      <x:c r="G46" s="5" t="n">
        <x:f>'Расчет'!I160</x:f>
        <x:v>1581050</x:v>
      </x:c>
      <x:c r="H46" s="5"/>
      <x:c r="I46" s="5"/>
      <x:c r="J46" s="5"/>
      <x:c r="K46" s="5"/>
      <x:c r="L46" s="5"/>
      <x:c r="M46" s="5"/>
      <x:c r="N46" s="5"/>
      <x:c r="O46" s="5"/>
      <x:c r="P46" s="5"/>
      <x:c r="Q46" s="5"/>
    </x:row>
    <x:row r="47" ht="22" customHeight="1">
      <x:c r="A47" s="3"/>
      <x:c r="B47" s="3"/>
      <x:c r="C47" s="3" t="str">
        <x:v>М6</x:v>
      </x:c>
      <x:c r="D47" s="4" t="n">
        <x:f>'Расчет'!J49</x:f>
        <x:v>387550</x:v>
      </x:c>
      <x:c r="E47" s="5" t="n">
        <x:f>'Расчет'!J86</x:f>
        <x:v>857050</x:v>
      </x:c>
      <x:c r="F47" s="5" t="n">
        <x:f>'Расчет'!J123</x:f>
        <x:v>1258500</x:v>
      </x:c>
      <x:c r="G47" s="5" t="n">
        <x:f>'Расчет'!J160</x:f>
        <x:v>1856050</x:v>
      </x:c>
      <x:c r="H47" s="5"/>
      <x:c r="I47" s="5"/>
      <x:c r="J47" s="5"/>
      <x:c r="K47" s="5"/>
      <x:c r="L47" s="5"/>
      <x:c r="M47" s="5"/>
      <x:c r="N47" s="5"/>
      <x:c r="O47" s="5"/>
      <x:c r="P47" s="5"/>
      <x:c r="Q47" s="5"/>
    </x:row>
    <x:row r="48" ht="22" customHeight="1">
      <x:c r="A48" s="3"/>
      <x:c r="B48" s="3"/>
      <x:c r="C48" s="3" t="str">
        <x:v>М7</x:v>
      </x:c>
      <x:c r="D48" s="4" t="n">
        <x:f>'Расчет'!K49</x:f>
        <x:v>462550</x:v>
      </x:c>
      <x:c r="E48" s="5" t="n">
        <x:f>'Расчет'!K86</x:f>
        <x:v>1012050</x:v>
      </x:c>
      <x:c r="F48" s="5" t="n">
        <x:f>'Расчет'!K123</x:f>
        <x:v>1473500</x:v>
      </x:c>
      <x:c r="G48" s="5" t="n">
        <x:f>'Расчет'!K160</x:f>
        <x:v>2131050</x:v>
      </x:c>
      <x:c r="H48" s="5"/>
      <x:c r="I48" s="5"/>
      <x:c r="J48" s="5"/>
      <x:c r="K48" s="5"/>
      <x:c r="L48" s="5"/>
      <x:c r="M48" s="5"/>
      <x:c r="N48" s="5"/>
      <x:c r="O48" s="5"/>
      <x:c r="P48" s="5"/>
      <x:c r="Q48" s="5"/>
    </x:row>
    <x:row r="49" ht="22" customHeight="1">
      <x:c r="A49" s="3"/>
      <x:c r="B49" s="3"/>
      <x:c r="C49" s="3" t="str">
        <x:v>М8</x:v>
      </x:c>
      <x:c r="D49" s="4" t="n">
        <x:f>'Расчет'!L49</x:f>
        <x:v>537550</x:v>
      </x:c>
      <x:c r="E49" s="5" t="n">
        <x:f>'Расчет'!L86</x:f>
        <x:v>1167050</x:v>
      </x:c>
      <x:c r="F49" s="5" t="n">
        <x:f>'Расчет'!L123</x:f>
        <x:v>1688500</x:v>
      </x:c>
      <x:c r="G49" s="5" t="n">
        <x:f>'Расчет'!L160</x:f>
        <x:v>2406050</x:v>
      </x:c>
      <x:c r="H49" s="5"/>
      <x:c r="I49" s="5"/>
      <x:c r="J49" s="5"/>
      <x:c r="K49" s="5"/>
      <x:c r="L49" s="5"/>
      <x:c r="M49" s="5"/>
      <x:c r="N49" s="5"/>
      <x:c r="O49" s="5"/>
      <x:c r="P49" s="5"/>
      <x:c r="Q49" s="5"/>
    </x:row>
    <x:row r="50" ht="22" customHeight="1">
      <x:c r="A50" s="3"/>
      <x:c r="B50" s="3"/>
      <x:c r="C50" s="3" t="str">
        <x:v>М9</x:v>
      </x:c>
      <x:c r="D50" s="4" t="n">
        <x:f>'Расчет'!M49</x:f>
        <x:v>612550</x:v>
      </x:c>
      <x:c r="E50" s="5" t="n">
        <x:f>'Расчет'!M86</x:f>
        <x:v>1322050</x:v>
      </x:c>
      <x:c r="F50" s="5" t="n">
        <x:f>'Расчет'!M123</x:f>
        <x:v>1903500</x:v>
      </x:c>
      <x:c r="G50" s="5" t="n">
        <x:f>'Расчет'!M160</x:f>
        <x:v>2681050</x:v>
      </x:c>
      <x:c r="H50" s="5"/>
      <x:c r="I50" s="5"/>
      <x:c r="J50" s="5"/>
      <x:c r="K50" s="5"/>
      <x:c r="L50" s="5"/>
      <x:c r="M50" s="5"/>
      <x:c r="N50" s="5"/>
      <x:c r="O50" s="5"/>
      <x:c r="P50" s="5"/>
      <x:c r="Q50" s="5"/>
    </x:row>
    <x:row r="51" ht="22" customHeight="1">
      <x:c r="A51" s="3"/>
      <x:c r="B51" s="3"/>
      <x:c r="C51" s="3" t="str">
        <x:v>М10</x:v>
      </x:c>
      <x:c r="D51" s="4" t="n">
        <x:f>'Расчет'!N49</x:f>
        <x:v>687550</x:v>
      </x:c>
      <x:c r="E51" s="5" t="n">
        <x:f>'Расчет'!N86</x:f>
        <x:v>1477050</x:v>
      </x:c>
      <x:c r="F51" s="5" t="n">
        <x:f>'Расчет'!N123</x:f>
        <x:v>2118500</x:v>
      </x:c>
      <x:c r="G51" s="5" t="n">
        <x:f>'Расчет'!N160</x:f>
        <x:v>2956050</x:v>
      </x:c>
      <x:c r="H51" s="5"/>
      <x:c r="I51" s="5"/>
      <x:c r="J51" s="5"/>
      <x:c r="K51" s="5"/>
      <x:c r="L51" s="5"/>
      <x:c r="M51" s="5"/>
      <x:c r="N51" s="5"/>
      <x:c r="O51" s="5"/>
      <x:c r="P51" s="5"/>
      <x:c r="Q51" s="5"/>
    </x:row>
    <x:row r="52" ht="22" customHeight="1">
      <x:c r="A52" s="3"/>
      <x:c r="B52" s="3"/>
      <x:c r="C52" s="3" t="str">
        <x:v>М11</x:v>
      </x:c>
      <x:c r="D52" s="4" t="n">
        <x:f>'Расчет'!O49</x:f>
        <x:v>762550</x:v>
      </x:c>
      <x:c r="E52" s="5" t="n">
        <x:f>'Расчет'!O86</x:f>
        <x:v>1632050</x:v>
      </x:c>
      <x:c r="F52" s="5" t="n">
        <x:f>'Расчет'!O123</x:f>
        <x:v>2333500</x:v>
      </x:c>
      <x:c r="G52" s="5" t="n">
        <x:f>'Расчет'!O160</x:f>
        <x:v>3231050</x:v>
      </x:c>
      <x:c r="H52" s="5"/>
      <x:c r="I52" s="5"/>
      <x:c r="J52" s="5"/>
      <x:c r="K52" s="5"/>
      <x:c r="L52" s="5"/>
      <x:c r="M52" s="5"/>
      <x:c r="N52" s="5"/>
      <x:c r="O52" s="5"/>
      <x:c r="P52" s="5"/>
      <x:c r="Q52" s="5"/>
    </x:row>
    <x:row r="53" ht="22" customHeight="1">
      <x:c r="A53" s="3"/>
      <x:c r="B53" s="3"/>
      <x:c r="C53" s="3" t="str">
        <x:v>М12</x:v>
      </x:c>
      <x:c r="D53" s="4" t="n">
        <x:f>'Расчет'!P49</x:f>
        <x:v>837550</x:v>
      </x:c>
      <x:c r="E53" s="5" t="n">
        <x:f>'Расчет'!P86</x:f>
        <x:v>1787050</x:v>
      </x:c>
      <x:c r="F53" s="5" t="n">
        <x:f>'Расчет'!P123</x:f>
        <x:v>2548500</x:v>
      </x:c>
      <x:c r="G53" s="5" t="n">
        <x:f>'Расчет'!P160</x:f>
        <x:v>3506050</x:v>
      </x:c>
      <x:c r="H53" s="5"/>
      <x:c r="I53" s="5"/>
      <x:c r="J53" s="5"/>
      <x:c r="K53" s="5"/>
      <x:c r="L53" s="5"/>
      <x:c r="M53" s="5"/>
      <x:c r="N53" s="5"/>
      <x:c r="O53" s="5"/>
      <x:c r="P53" s="5"/>
      <x:c r="Q53" s="5"/>
    </x:row>
    <x:row r="54" ht="22" customHeight="1">
      <x:c r="A54" s="3"/>
      <x:c r="B54" s="3"/>
      <x:c r="C54" s="3" t="str">
        <x:v>М13</x:v>
      </x:c>
      <x:c r="D54" s="4" t="n">
        <x:f>'Расчет'!Q49</x:f>
        <x:v>912550</x:v>
      </x:c>
      <x:c r="E54" s="5" t="n">
        <x:f>'Расчет'!Q86</x:f>
        <x:v>1942050</x:v>
      </x:c>
      <x:c r="F54" s="5" t="n">
        <x:f>'Расчет'!Q123</x:f>
        <x:v>2763500</x:v>
      </x:c>
      <x:c r="G54" s="5" t="n">
        <x:f>'Расчет'!Q160</x:f>
        <x:v>3781050</x:v>
      </x:c>
      <x:c r="H54" s="5"/>
      <x:c r="I54" s="5"/>
      <x:c r="J54" s="5"/>
      <x:c r="K54" s="5"/>
      <x:c r="L54" s="5"/>
      <x:c r="M54" s="5"/>
      <x:c r="N54" s="5"/>
      <x:c r="O54" s="5"/>
      <x:c r="P54" s="5"/>
      <x:c r="Q54" s="5"/>
    </x:row>
    <x:row r="55" ht="22" customHeight="1">
      <x:c r="A55" s="3"/>
      <x:c r="B55" s="3"/>
      <x:c r="C55" s="3" t="str">
        <x:v>М14</x:v>
      </x:c>
      <x:c r="D55" s="4" t="n">
        <x:f>'Расчет'!R49</x:f>
        <x:v>987550</x:v>
      </x:c>
      <x:c r="E55" s="5" t="n">
        <x:f>'Расчет'!R86</x:f>
        <x:v>2097050</x:v>
      </x:c>
      <x:c r="F55" s="5" t="n">
        <x:f>'Расчет'!R123</x:f>
        <x:v>2978500</x:v>
      </x:c>
      <x:c r="G55" s="5" t="n">
        <x:f>'Расчет'!R160</x:f>
        <x:v>4056050</x:v>
      </x:c>
      <x:c r="H55" s="5"/>
      <x:c r="I55" s="5"/>
      <x:c r="J55" s="5"/>
      <x:c r="K55" s="5"/>
      <x:c r="L55" s="5"/>
      <x:c r="M55" s="5"/>
      <x:c r="N55" s="5"/>
      <x:c r="O55" s="5"/>
      <x:c r="P55" s="5"/>
      <x:c r="Q55" s="5"/>
    </x:row>
    <x:row r="56" ht="22" customHeight="1">
      <x:c r="A56" s="3"/>
      <x:c r="B56" s="3"/>
      <x:c r="C56" s="3" t="str">
        <x:v>М15</x:v>
      </x:c>
      <x:c r="D56" s="4" t="n">
        <x:f>'Расчет'!S49</x:f>
        <x:v>1062550</x:v>
      </x:c>
      <x:c r="E56" s="5" t="n">
        <x:f>'Расчет'!S86</x:f>
        <x:v>2252050</x:v>
      </x:c>
      <x:c r="F56" s="5" t="n">
        <x:f>'Расчет'!S123</x:f>
        <x:v>3193500</x:v>
      </x:c>
      <x:c r="G56" s="5" t="n">
        <x:f>'Расчет'!S160</x:f>
        <x:v>4331050</x:v>
      </x:c>
      <x:c r="H56" s="5"/>
      <x:c r="I56" s="5"/>
      <x:c r="J56" s="5"/>
      <x:c r="K56" s="5"/>
      <x:c r="L56" s="5"/>
      <x:c r="M56" s="5"/>
      <x:c r="N56" s="5"/>
      <x:c r="O56" s="5"/>
      <x:c r="P56" s="5"/>
      <x:c r="Q56" s="5"/>
    </x:row>
    <x:row r="57" ht="22" customHeight="1">
      <x:c r="A57" s="3"/>
      <x:c r="B57" s="3"/>
      <x:c r="C57" s="3" t="str">
        <x:v>М16</x:v>
      </x:c>
      <x:c r="D57" s="4" t="n">
        <x:f>'Расчет'!T49</x:f>
        <x:v>1137550</x:v>
      </x:c>
      <x:c r="E57" s="5" t="n">
        <x:f>'Расчет'!T86</x:f>
        <x:v>2407050</x:v>
      </x:c>
      <x:c r="F57" s="5" t="n">
        <x:f>'Расчет'!T123</x:f>
        <x:v>3408500</x:v>
      </x:c>
      <x:c r="G57" s="5" t="n">
        <x:f>'Расчет'!T160</x:f>
        <x:v>4606050</x:v>
      </x:c>
      <x:c r="H57" s="5"/>
      <x:c r="I57" s="5"/>
      <x:c r="J57" s="5"/>
      <x:c r="K57" s="5"/>
      <x:c r="L57" s="5"/>
      <x:c r="M57" s="5"/>
      <x:c r="N57" s="5"/>
      <x:c r="O57" s="5"/>
      <x:c r="P57" s="5"/>
      <x:c r="Q57" s="5"/>
    </x:row>
    <x:row r="58" ht="22" customHeight="1">
      <x:c r="A58" s="3"/>
      <x:c r="B58" s="3"/>
      <x:c r="C58" s="3" t="str">
        <x:v>М17</x:v>
      </x:c>
      <x:c r="D58" s="4" t="n">
        <x:f>'Расчет'!U49</x:f>
        <x:v>1212550</x:v>
      </x:c>
      <x:c r="E58" s="5" t="n">
        <x:f>'Расчет'!U86</x:f>
        <x:v>2562050</x:v>
      </x:c>
      <x:c r="F58" s="5" t="n">
        <x:f>'Расчет'!U123</x:f>
        <x:v>3623500</x:v>
      </x:c>
      <x:c r="G58" s="5" t="n">
        <x:f>'Расчет'!U160</x:f>
        <x:v>4881050</x:v>
      </x:c>
      <x:c r="H58" s="5"/>
      <x:c r="I58" s="5"/>
      <x:c r="J58" s="5"/>
      <x:c r="K58" s="5"/>
      <x:c r="L58" s="5"/>
      <x:c r="M58" s="5"/>
      <x:c r="N58" s="5"/>
      <x:c r="O58" s="5"/>
      <x:c r="P58" s="5"/>
      <x:c r="Q58" s="5"/>
    </x:row>
    <x:row r="59" ht="22" customHeight="1">
      <x:c r="A59" s="3"/>
      <x:c r="B59" s="3"/>
      <x:c r="C59" s="3" t="str">
        <x:v>М18</x:v>
      </x:c>
      <x:c r="D59" s="4" t="n">
        <x:f>'Расчет'!V49</x:f>
        <x:v>1287550</x:v>
      </x:c>
      <x:c r="E59" s="5" t="n">
        <x:f>'Расчет'!V86</x:f>
        <x:v>2717050</x:v>
      </x:c>
      <x:c r="F59" s="5" t="n">
        <x:f>'Расчет'!V123</x:f>
        <x:v>3838500</x:v>
      </x:c>
      <x:c r="G59" s="5" t="n">
        <x:f>'Расчет'!V160</x:f>
        <x:v>5156050</x:v>
      </x:c>
      <x:c r="H59" s="5"/>
      <x:c r="I59" s="5"/>
      <x:c r="J59" s="5"/>
      <x:c r="K59" s="5"/>
      <x:c r="L59" s="5"/>
      <x:c r="M59" s="5"/>
      <x:c r="N59" s="5"/>
      <x:c r="O59" s="5"/>
      <x:c r="P59" s="5"/>
      <x:c r="Q59" s="5"/>
    </x:row>
    <x:row r="60" ht="22" customHeight="1">
      <x:c r="A60" s="3"/>
      <x:c r="B60" s="3"/>
      <x:c r="C60" s="3" t="str">
        <x:v>М19</x:v>
      </x:c>
      <x:c r="D60" s="4" t="n">
        <x:f>'Расчет'!W49</x:f>
        <x:v>1362550</x:v>
      </x:c>
      <x:c r="E60" s="5" t="n">
        <x:f>'Расчет'!W86</x:f>
        <x:v>2872050</x:v>
      </x:c>
      <x:c r="F60" s="5" t="n">
        <x:f>'Расчет'!W123</x:f>
        <x:v>4053500</x:v>
      </x:c>
      <x:c r="G60" s="5" t="n">
        <x:f>'Расчет'!W160</x:f>
        <x:v>5431050</x:v>
      </x:c>
      <x:c r="H60" s="5"/>
      <x:c r="I60" s="5"/>
      <x:c r="J60" s="5"/>
      <x:c r="K60" s="5"/>
      <x:c r="L60" s="5"/>
      <x:c r="M60" s="5"/>
      <x:c r="N60" s="5"/>
      <x:c r="O60" s="5"/>
      <x:c r="P60" s="5"/>
      <x:c r="Q60" s="5"/>
    </x:row>
    <x:row r="61" ht="22" customHeight="1">
      <x:c r="A61" s="3"/>
      <x:c r="B61" s="3"/>
      <x:c r="C61" s="3" t="str">
        <x:v>М20</x:v>
      </x:c>
      <x:c r="D61" s="4" t="n">
        <x:f>'Расчет'!X49</x:f>
        <x:v>1437550</x:v>
      </x:c>
      <x:c r="E61" s="5" t="n">
        <x:f>'Расчет'!X86</x:f>
        <x:v>3027050</x:v>
      </x:c>
      <x:c r="F61" s="5" t="n">
        <x:f>'Расчет'!X123</x:f>
        <x:v>4268500</x:v>
      </x:c>
      <x:c r="G61" s="5" t="n">
        <x:f>'Расчет'!X160</x:f>
        <x:v>5706050</x:v>
      </x:c>
      <x:c r="H61" s="5"/>
      <x:c r="I61" s="5"/>
      <x:c r="J61" s="5"/>
      <x:c r="K61" s="5"/>
      <x:c r="L61" s="5"/>
      <x:c r="M61" s="5"/>
      <x:c r="N61" s="5"/>
      <x:c r="O61" s="5"/>
      <x:c r="P61" s="5"/>
      <x:c r="Q61" s="5"/>
    </x:row>
    <x:row r="62" ht="22" customHeight="1">
      <x:c r="A62" s="3"/>
      <x:c r="B62" s="3"/>
      <x:c r="C62" s="3" t="str">
        <x:v>М21</x:v>
      </x:c>
      <x:c r="D62" s="4" t="n">
        <x:f>'Расчет'!Y49</x:f>
        <x:v>1512550</x:v>
      </x:c>
      <x:c r="E62" s="5" t="n">
        <x:f>'Расчет'!Y86</x:f>
        <x:v>3182050</x:v>
      </x:c>
      <x:c r="F62" s="5" t="n">
        <x:f>'Расчет'!Y123</x:f>
        <x:v>4483500</x:v>
      </x:c>
      <x:c r="G62" s="5" t="n">
        <x:f>'Расчет'!Y160</x:f>
        <x:v>5981050</x:v>
      </x:c>
      <x:c r="H62" s="5"/>
      <x:c r="I62" s="5"/>
      <x:c r="J62" s="5"/>
      <x:c r="K62" s="5"/>
      <x:c r="L62" s="5"/>
      <x:c r="M62" s="5"/>
      <x:c r="N62" s="5"/>
      <x:c r="O62" s="5"/>
      <x:c r="P62" s="5"/>
      <x:c r="Q62" s="5"/>
    </x:row>
    <x:row r="63" ht="22" customHeight="1">
      <x:c r="A63" s="3"/>
      <x:c r="B63" s="3"/>
      <x:c r="C63" s="3" t="str">
        <x:v>М22</x:v>
      </x:c>
      <x:c r="D63" s="4" t="n">
        <x:f>'Расчет'!Z49</x:f>
        <x:v>1587550</x:v>
      </x:c>
      <x:c r="E63" s="5" t="n">
        <x:f>'Расчет'!Z86</x:f>
        <x:v>3337050</x:v>
      </x:c>
      <x:c r="F63" s="5" t="n">
        <x:f>'Расчет'!Z123</x:f>
        <x:v>4698500</x:v>
      </x:c>
      <x:c r="G63" s="5" t="n">
        <x:f>'Расчет'!Z160</x:f>
        <x:v>6256050</x:v>
      </x:c>
      <x:c r="H63" s="5"/>
      <x:c r="I63" s="5"/>
      <x:c r="J63" s="5"/>
      <x:c r="K63" s="5"/>
      <x:c r="L63" s="5"/>
      <x:c r="M63" s="5"/>
      <x:c r="N63" s="5"/>
      <x:c r="O63" s="5"/>
      <x:c r="P63" s="5"/>
      <x:c r="Q63" s="5"/>
    </x:row>
    <x:row r="64" ht="22" customHeight="1">
      <x:c r="A64" s="3"/>
      <x:c r="B64" s="3"/>
      <x:c r="C64" s="3" t="str">
        <x:v>М23</x:v>
      </x:c>
      <x:c r="D64" s="4" t="n">
        <x:f>'Расчет'!AA49</x:f>
        <x:v>1662550</x:v>
      </x:c>
      <x:c r="E64" s="5" t="n">
        <x:f>'Расчет'!AA86</x:f>
        <x:v>3492050</x:v>
      </x:c>
      <x:c r="F64" s="5" t="n">
        <x:f>'Расчет'!AA123</x:f>
        <x:v>4913500</x:v>
      </x:c>
      <x:c r="G64" s="5" t="n">
        <x:f>'Расчет'!AA160</x:f>
        <x:v>6531050</x:v>
      </x:c>
      <x:c r="H64" s="5"/>
      <x:c r="I64" s="5"/>
      <x:c r="J64" s="5"/>
      <x:c r="K64" s="5"/>
      <x:c r="L64" s="5"/>
      <x:c r="M64" s="5"/>
      <x:c r="N64" s="5"/>
      <x:c r="O64" s="5"/>
      <x:c r="P64" s="5"/>
      <x:c r="Q64" s="5"/>
    </x:row>
    <x:row r="65" ht="22" customHeight="1">
      <x:c r="A65" s="3"/>
      <x:c r="B65" s="3"/>
      <x:c r="C65" s="3" t="str">
        <x:v>М24</x:v>
      </x:c>
      <x:c r="D65" s="4" t="n">
        <x:f>'Расчет'!AB49</x:f>
        <x:v>1737550</x:v>
      </x:c>
      <x:c r="E65" s="5" t="n">
        <x:f>'Расчет'!AB86</x:f>
        <x:v>3647050</x:v>
      </x:c>
      <x:c r="F65" s="5" t="n">
        <x:f>'Расчет'!AB123</x:f>
        <x:v>5128500</x:v>
      </x:c>
      <x:c r="G65" s="5" t="n">
        <x:f>'Расчет'!AB160</x:f>
        <x:v>6806050</x:v>
      </x:c>
      <x:c r="H65" s="5"/>
      <x:c r="I65" s="5"/>
      <x:c r="J65" s="5"/>
      <x:c r="K65" s="5"/>
      <x:c r="L65" s="5"/>
      <x:c r="M65" s="5"/>
      <x:c r="N65" s="5"/>
      <x:c r="O65" s="5"/>
      <x:c r="P65" s="5"/>
      <x:c r="Q65" s="5"/>
    </x:row>
    <x:row r="66" ht="22" customHeight="1">
      <x:c r="A66" s="3"/>
      <x:c r="B66" s="3"/>
      <x:c r="C66" s="3"/>
      <x:c r="D66" s="3"/>
      <x:c r="E66" s="5"/>
      <x:c r="F66" s="5"/>
      <x:c r="G66" s="5"/>
      <x:c r="H66" s="5"/>
      <x:c r="I66" s="5"/>
      <x:c r="J66" s="5"/>
      <x:c r="K66" s="5"/>
      <x:c r="L66" s="5"/>
      <x:c r="M66" s="5"/>
      <x:c r="N66" s="5"/>
      <x:c r="O66" s="5"/>
      <x:c r="P66" s="5"/>
      <x:c r="Q66" s="5"/>
    </x:row>
    <x:row r="67" ht="22" customHeight="1">
      <x:c r="A67" s="3"/>
      <x:c r="B67" s="3"/>
      <x:c r="C67" s="3"/>
      <x:c r="D67" s="3"/>
      <x:c r="E67" s="5"/>
      <x:c r="F67" s="5"/>
      <x:c r="G67" s="5"/>
      <x:c r="H67" s="5"/>
      <x:c r="I67" s="5"/>
      <x:c r="J67" s="5"/>
      <x:c r="K67" s="5"/>
      <x:c r="L67" s="5"/>
      <x:c r="M67" s="5"/>
      <x:c r="N67" s="5"/>
      <x:c r="O67" s="5"/>
      <x:c r="P67" s="5"/>
      <x:c r="Q67" s="5"/>
    </x:row>
  </x:sheetData>
  <x:conditionalFormatting sqref="D14:G14">
    <x:cfRule type="cellIs" dxfId="20" priority="1" operator="lessThan">
      <x:formula>0</x:formula>
    </x:cfRule>
  </x:conditionalFormatting>
  <x:conditionalFormatting sqref="D20:G20">
    <x:cfRule type="cellIs" dxfId="21" priority="2" operator="lessThan">
      <x:formula>0</x:formula>
    </x:cfRule>
  </x:conditionalFormatting>
  <x:conditionalFormatting sqref="D21:G21">
    <x:cfRule type="cellIs" dxfId="22" priority="3" operator="lessThan">
      <x:formula>0</x:formula>
    </x:cfRule>
  </x:conditionalFormatting>
  <x:conditionalFormatting sqref="D22:G22">
    <x:cfRule type="cellIs" dxfId="23" priority="4" operator="lessThan">
      <x:formula>0</x:formula>
    </x:cfRule>
  </x:conditionalFormatting>
  <x:conditionalFormatting sqref="D23:G23">
    <x:cfRule type="cellIs" dxfId="24" priority="5" operator="lessThan">
      <x:formula>0</x:formula>
    </x:cfRule>
  </x:conditionalFormatting>
  <x:conditionalFormatting sqref="D24:G24">
    <x:cfRule type="cellIs" dxfId="25" priority="6" operator="lessThan">
      <x:formula>0</x:formula>
    </x:cfRule>
  </x:conditionalFormatting>
  <x:conditionalFormatting sqref="D28:G28">
    <x:cfRule type="cellIs" dxfId="26" priority="7" operator="lessThan">
      <x:formula>0</x:formula>
    </x:cfRule>
  </x:conditionalFormatting>
  <x:conditionalFormatting sqref="D29:G29">
    <x:cfRule type="cellIs" dxfId="27" priority="8" operator="lessThan">
      <x:formula>0</x:formula>
    </x:cfRule>
  </x:conditionalFormatting>
  <x:conditionalFormatting sqref="D26:G27">
    <x:cfRule type="cellIs" dxfId="28" priority="9" operator="greaterThan">
      <x:formula>0</x:formula>
    </x:cfRule>
  </x:conditionalFormatting>
  <x:pageMargins left="0.7" right="0.7" top="0.75" bottom="0.75" header="0.3" footer="0.3"/>
  <x:drawing xmlns:r="http://schemas.openxmlformats.org/officeDocument/2006/relationships" r:id="Rd38e254160fe4717"/>
</x:worksheet>
</file>

<file path=xl/worksheets/sheet2.xml><?xml version="1.0" encoding="utf-8"?>
<x:worksheet xmlns:x="http://schemas.openxmlformats.org/spreadsheetml/2006/main">
  <x:sheetPr>
    <x:tabColor rgb="FF486781"/>
  </x:sheetPr>
  <x:sheetViews>
    <x:sheetView showGridLines="0" workbookViewId="0">
      <x:pane xSplit="4" ySplit="22" topLeftCell="E23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57" hidden="0" customWidth="1"/>
    <x:col min="4" max="4" width="14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  <x:col min="27" max="27" width="15" hidden="0" customWidth="1"/>
    <x:col min="28" max="28" width="15" hidden="0" customWidth="1"/>
  </x:cols>
  <x:sheetData>
    <x:row r="1" ht="22" customHeight="1">
      <x:c r="A1" s="3"/>
      <x:c r="B1" s="3"/>
      <x:c r="C1" s="3"/>
      <x:c r="D1" s="3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  <x:c r="W1" s="5"/>
      <x:c r="X1" s="5"/>
      <x:c r="Y1" s="5"/>
      <x:c r="Z1" s="5"/>
      <x:c r="AA1" s="5"/>
      <x:c r="AB1" s="5"/>
    </x:row>
    <x:row r="2" ht="22" customHeight="1">
      <x:c r="A2" s="3"/>
      <x:c r="B2" s="3"/>
      <x:c r="C2" s="6" t="str">
        <x:v>Параметры и сценарии</x:v>
      </x:c>
      <x:c r="D2" s="6"/>
      <x:c r="E2" s="7"/>
      <x:c r="F2" s="7"/>
      <x:c r="G2" s="7"/>
      <x:c r="H2" s="7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  <x:c r="T2" s="5"/>
      <x:c r="U2" s="5"/>
      <x:c r="V2" s="5"/>
      <x:c r="W2" s="5"/>
      <x:c r="X2" s="5"/>
      <x:c r="Y2" s="5"/>
      <x:c r="Z2" s="5"/>
      <x:c r="AA2" s="5"/>
      <x:c r="AB2" s="5"/>
    </x:row>
    <x:row r="3" ht="22" customHeight="1">
      <x:c r="A3" s="3"/>
      <x:c r="B3" s="3"/>
      <x:c r="C3" s="8"/>
      <x:c r="D3" s="8"/>
      <x:c r="E3" s="9"/>
      <x:c r="F3" s="9"/>
      <x:c r="G3" s="9"/>
      <x:c r="H3" s="9"/>
      <x:c r="I3" s="5"/>
      <x:c r="J3" s="5"/>
      <x:c r="K3" s="5"/>
      <x:c r="L3" s="5"/>
      <x:c r="M3" s="5"/>
      <x:c r="N3" s="5"/>
      <x:c r="O3" s="5"/>
      <x:c r="P3" s="5"/>
      <x:c r="Q3" s="5"/>
      <x:c r="R3" s="5"/>
      <x:c r="S3" s="5"/>
      <x:c r="T3" s="5"/>
      <x:c r="U3" s="5"/>
      <x:c r="V3" s="5"/>
      <x:c r="W3" s="5"/>
      <x:c r="X3" s="5"/>
      <x:c r="Y3" s="5"/>
      <x:c r="Z3" s="5"/>
      <x:c r="AA3" s="5"/>
      <x:c r="AB3" s="5"/>
    </x:row>
    <x:row r="4" ht="22" customHeight="1">
      <x:c r="A4" s="3"/>
      <x:c r="B4" s="3"/>
      <x:c r="C4" s="3" t="str">
        <x:v>Номер сценария</x:v>
      </x:c>
      <x:c r="D4" s="12" t="n">
        <x:v>2</x:v>
      </x:c>
      <x:c r="E4" s="13" t="str">
        <x:f>CHOOSE(D4,"Стресс","Базовый","Рост")</x:f>
        <x:v>Базовый</x:v>
      </x:c>
      <x:c r="F4" s="5"/>
      <x:c r="G4" s="5" t="str">
        <x:v>1 = Стресс    2 = Базовый    3 = Рост</x:v>
      </x:c>
      <x:c r="H4" s="5"/>
      <x:c r="I4" s="5"/>
      <x:c r="J4" s="5"/>
      <x:c r="K4" s="5"/>
      <x:c r="L4" s="5"/>
      <x:c r="M4" s="5"/>
      <x:c r="N4" s="5"/>
      <x:c r="O4" s="5"/>
      <x:c r="P4" s="5"/>
      <x:c r="Q4" s="5"/>
      <x:c r="R4" s="5"/>
      <x:c r="S4" s="5"/>
      <x:c r="T4" s="5"/>
      <x:c r="U4" s="5"/>
      <x:c r="V4" s="5"/>
      <x:c r="W4" s="5"/>
      <x:c r="X4" s="5"/>
      <x:c r="Y4" s="5"/>
      <x:c r="Z4" s="5"/>
      <x:c r="AA4" s="5"/>
      <x:c r="AB4" s="5"/>
    </x:row>
    <x:row r="5" ht="22" customHeight="1">
      <x:c r="A5" s="3"/>
      <x:c r="B5" s="3"/>
      <x:c r="C5" s="3"/>
      <x:c r="D5" s="3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  <x:c r="Q5" s="5"/>
      <x:c r="R5" s="5"/>
      <x:c r="S5" s="5"/>
      <x:c r="T5" s="5"/>
      <x:c r="U5" s="5"/>
      <x:c r="V5" s="5"/>
      <x:c r="W5" s="5"/>
      <x:c r="X5" s="5"/>
      <x:c r="Y5" s="5"/>
      <x:c r="Z5" s="5"/>
      <x:c r="AA5" s="5"/>
      <x:c r="AB5" s="5"/>
    </x:row>
    <x:row r="6" ht="22" customHeight="1">
      <x:c r="A6" s="3"/>
      <x:c r="B6" s="3"/>
      <x:c r="C6" s="14" t="str">
        <x:v>Синие числа в желтых ячейках редактируются. Все исходные оценки демонстрационные.</x:v>
      </x:c>
      <x:c r="D6" s="14"/>
      <x:c r="E6" s="15"/>
      <x:c r="F6" s="15"/>
      <x:c r="G6" s="15"/>
      <x:c r="H6" s="15"/>
      <x:c r="I6" s="15"/>
      <x:c r="J6" s="15"/>
      <x:c r="K6" s="15"/>
      <x:c r="L6" s="5"/>
      <x:c r="M6" s="5"/>
      <x:c r="N6" s="5"/>
      <x:c r="O6" s="5"/>
      <x:c r="P6" s="5"/>
      <x:c r="Q6" s="5"/>
      <x:c r="R6" s="5"/>
      <x:c r="S6" s="5"/>
      <x:c r="T6" s="5"/>
      <x:c r="U6" s="5"/>
      <x:c r="V6" s="5"/>
      <x:c r="W6" s="5"/>
      <x:c r="X6" s="5"/>
      <x:c r="Y6" s="5"/>
      <x:c r="Z6" s="5"/>
      <x:c r="AA6" s="5"/>
      <x:c r="AB6" s="5"/>
    </x:row>
    <x:row r="7" ht="22" customHeight="1">
      <x:c r="A7" s="3"/>
      <x:c r="B7" s="3"/>
      <x:c r="C7" s="3"/>
      <x:c r="D7" s="3"/>
      <x:c r="E7" s="5"/>
      <x:c r="F7" s="5"/>
      <x:c r="G7" s="5"/>
      <x:c r="H7" s="5"/>
      <x:c r="I7" s="5"/>
      <x:c r="J7" s="5"/>
      <x:c r="K7" s="5"/>
      <x:c r="L7" s="5"/>
      <x:c r="M7" s="5"/>
      <x:c r="N7" s="5"/>
      <x:c r="O7" s="5"/>
      <x:c r="P7" s="5"/>
      <x:c r="Q7" s="5"/>
      <x:c r="R7" s="5"/>
      <x:c r="S7" s="5"/>
      <x:c r="T7" s="5"/>
      <x:c r="U7" s="5"/>
      <x:c r="V7" s="5"/>
      <x:c r="W7" s="5"/>
      <x:c r="X7" s="5"/>
      <x:c r="Y7" s="5"/>
      <x:c r="Z7" s="5"/>
      <x:c r="AA7" s="5"/>
      <x:c r="AB7" s="5"/>
    </x:row>
    <x:row r="8" ht="25" customHeight="1">
      <x:c r="A8" s="3"/>
      <x:c r="B8" s="3"/>
      <x:c r="C8" s="18" t="str">
        <x:v>Стартовые затраты и общие допущения</x:v>
      </x:c>
      <x:c r="D8" s="18"/>
      <x:c r="E8" s="19"/>
      <x:c r="F8" s="19"/>
      <x:c r="G8" s="19"/>
      <x:c r="H8" s="19"/>
      <x:c r="I8" s="19"/>
      <x:c r="J8" s="19"/>
      <x:c r="K8" s="5"/>
      <x:c r="L8" s="5"/>
      <x:c r="M8" s="5"/>
      <x:c r="N8" s="5"/>
      <x:c r="O8" s="5"/>
      <x:c r="P8" s="5"/>
      <x:c r="Q8" s="5"/>
      <x:c r="R8" s="5"/>
      <x:c r="S8" s="5"/>
      <x:c r="T8" s="5"/>
      <x:c r="U8" s="5"/>
      <x:c r="V8" s="5"/>
      <x:c r="W8" s="5"/>
      <x:c r="X8" s="5"/>
      <x:c r="Y8" s="5"/>
      <x:c r="Z8" s="5"/>
      <x:c r="AA8" s="5"/>
      <x:c r="AB8" s="5"/>
    </x:row>
    <x:row r="9" ht="22" customHeight="1">
      <x:c r="A9" s="3"/>
      <x:c r="B9" s="3"/>
      <x:c r="C9" s="3" t="str">
        <x:v>Покупка ПВЗ, ₽/точка</x:v>
      </x:c>
      <x:c r="D9" s="12" t="n">
        <x:v>600000</x:v>
      </x:c>
      <x:c r="E9" s="5"/>
      <x:c r="F9" s="15" t="str">
        <x:v>Демонстрация. Нужны документы продавца ПВЗ.</x:v>
      </x:c>
      <x:c r="G9" s="15"/>
      <x:c r="H9" s="15"/>
      <x:c r="I9" s="15"/>
      <x:c r="J9" s="15"/>
      <x:c r="K9" s="15"/>
      <x:c r="L9" s="15"/>
      <x:c r="M9" s="15"/>
      <x:c r="N9" s="15"/>
      <x:c r="O9" s="5"/>
      <x:c r="P9" s="5"/>
      <x:c r="Q9" s="5"/>
      <x:c r="R9" s="5"/>
      <x:c r="S9" s="5"/>
      <x:c r="T9" s="5"/>
      <x:c r="U9" s="5"/>
      <x:c r="V9" s="5"/>
      <x:c r="W9" s="5"/>
      <x:c r="X9" s="5"/>
      <x:c r="Y9" s="5"/>
      <x:c r="Z9" s="5"/>
      <x:c r="AA9" s="5"/>
      <x:c r="AB9" s="5"/>
    </x:row>
    <x:row r="10" ht="22" customHeight="1">
      <x:c r="A10" s="3"/>
      <x:c r="B10" s="3"/>
      <x:c r="C10" s="3" t="str">
        <x:v>Обустройство, ₽/точка</x:v>
      </x:c>
      <x:c r="D10" s="12" t="n">
        <x:v>150000</x:v>
      </x:c>
      <x:c r="E10" s="5"/>
      <x:c r="F10" s="15" t="str">
        <x:v>Стеллажи, оборудование, перенос и запуск. Уточнить смету.</x:v>
      </x:c>
      <x:c r="G10" s="15"/>
      <x:c r="H10" s="15"/>
      <x:c r="I10" s="15"/>
      <x:c r="J10" s="15"/>
      <x:c r="K10" s="15"/>
      <x:c r="L10" s="15"/>
      <x:c r="M10" s="15"/>
      <x:c r="N10" s="15"/>
      <x:c r="O10" s="5"/>
      <x:c r="P10" s="5"/>
      <x:c r="Q10" s="5"/>
      <x:c r="R10" s="5"/>
      <x:c r="S10" s="5"/>
      <x:c r="T10" s="5"/>
      <x:c r="U10" s="5"/>
      <x:c r="V10" s="5"/>
      <x:c r="W10" s="5"/>
      <x:c r="X10" s="5"/>
      <x:c r="Y10" s="5"/>
      <x:c r="Z10" s="5"/>
      <x:c r="AA10" s="5"/>
      <x:c r="AB10" s="5"/>
    </x:row>
    <x:row r="11" ht="22" customHeight="1">
      <x:c r="A11" s="3"/>
      <x:c r="B11" s="3"/>
      <x:c r="C11" s="3" t="str">
        <x:v>Первоначальный запас, книг/точка</x:v>
      </x:c>
      <x:c r="D11" s="12" t="n">
        <x:v>5000</x:v>
      </x:c>
      <x:c r="E11" s="5"/>
      <x:c r="F11" s="15" t="str">
        <x:v>Нижняя граница идеи пользователя 5–10 тысяч книг.</x:v>
      </x:c>
      <x:c r="G11" s="15"/>
      <x:c r="H11" s="15"/>
      <x:c r="I11" s="15"/>
      <x:c r="J11" s="15"/>
      <x:c r="K11" s="15"/>
      <x:c r="L11" s="15"/>
      <x:c r="M11" s="15"/>
      <x:c r="N11" s="15"/>
      <x:c r="O11" s="5"/>
      <x:c r="P11" s="5"/>
      <x:c r="Q11" s="5"/>
      <x:c r="R11" s="5"/>
      <x:c r="S11" s="5"/>
      <x:c r="T11" s="5"/>
      <x:c r="U11" s="5"/>
      <x:c r="V11" s="5"/>
      <x:c r="W11" s="5"/>
      <x:c r="X11" s="5"/>
      <x:c r="Y11" s="5"/>
      <x:c r="Z11" s="5"/>
      <x:c r="AA11" s="5"/>
      <x:c r="AB11" s="5"/>
    </x:row>
    <x:row r="12" ht="22" customHeight="1">
      <x:c r="A12" s="3"/>
      <x:c r="B12" s="3"/>
      <x:c r="C12" s="3" t="str">
        <x:v>Закупочная стоимость книги, ₽</x:v>
      </x:c>
      <x:c r="D12" s="12" t="n">
        <x:v>135</x:v>
      </x:c>
      <x:c r="E12" s="5"/>
      <x:c r="F12" s="15" t="str">
        <x:v>Ориентир прошлых закупок пользователя, не подтвержден новой партией.</x:v>
      </x:c>
      <x:c r="G12" s="15"/>
      <x:c r="H12" s="15"/>
      <x:c r="I12" s="15"/>
      <x:c r="J12" s="15"/>
      <x:c r="K12" s="15"/>
      <x:c r="L12" s="15"/>
      <x:c r="M12" s="15"/>
      <x:c r="N12" s="15"/>
      <x:c r="O12" s="5"/>
      <x:c r="P12" s="5"/>
      <x:c r="Q12" s="5"/>
      <x:c r="R12" s="5"/>
      <x:c r="S12" s="5"/>
      <x:c r="T12" s="5"/>
      <x:c r="U12" s="5"/>
      <x:c r="V12" s="5"/>
      <x:c r="W12" s="5"/>
      <x:c r="X12" s="5"/>
      <x:c r="Y12" s="5"/>
      <x:c r="Z12" s="5"/>
      <x:c r="AA12" s="5"/>
      <x:c r="AB12" s="5"/>
    </x:row>
    <x:row r="13" ht="22" customHeight="1">
      <x:c r="A13" s="3"/>
      <x:c r="B13" s="3"/>
      <x:c r="C13" s="3" t="str">
        <x:v>Денежный резерв, ₽/точка</x:v>
      </x:c>
      <x:c r="D13" s="12" t="n">
        <x:v>300000</x:v>
      </x:c>
      <x:c r="E13" s="5"/>
      <x:c r="F13" s="15" t="str">
        <x:v>Демонстрация. Это часть привлеченного капитала, не расход.</x:v>
      </x:c>
      <x:c r="G13" s="15"/>
      <x:c r="H13" s="15"/>
      <x:c r="I13" s="15"/>
      <x:c r="J13" s="15"/>
      <x:c r="K13" s="15"/>
      <x:c r="L13" s="15"/>
      <x:c r="M13" s="15"/>
      <x:c r="N13" s="15"/>
      <x:c r="O13" s="5"/>
      <x:c r="P13" s="5"/>
      <x:c r="Q13" s="5"/>
      <x:c r="R13" s="5"/>
      <x:c r="S13" s="5"/>
      <x:c r="T13" s="5"/>
      <x:c r="U13" s="5"/>
      <x:c r="V13" s="5"/>
      <x:c r="W13" s="5"/>
      <x:c r="X13" s="5"/>
      <x:c r="Y13" s="5"/>
      <x:c r="Z13" s="5"/>
      <x:c r="AA13" s="5"/>
      <x:c r="AB13" s="5"/>
    </x:row>
    <x:row r="14" ht="22" customHeight="1">
      <x:c r="A14" s="3"/>
      <x:c r="B14" s="3"/>
      <x:c r="C14" s="3" t="str">
        <x:v>Разовый запуск центра, ₽</x:v>
      </x:c>
      <x:c r="D14" s="12" t="n">
        <x:v>200000</x:v>
      </x:c>
      <x:c r="E14" s="5"/>
      <x:c r="F14" s="15" t="str">
        <x:v>Демонстрация. Один центр для каждого варианта сети.</x:v>
      </x:c>
      <x:c r="G14" s="15"/>
      <x:c r="H14" s="15"/>
      <x:c r="I14" s="15"/>
      <x:c r="J14" s="15"/>
      <x:c r="K14" s="15"/>
      <x:c r="L14" s="15"/>
      <x:c r="M14" s="15"/>
      <x:c r="N14" s="15"/>
      <x:c r="O14" s="5"/>
      <x:c r="P14" s="5"/>
      <x:c r="Q14" s="5"/>
      <x:c r="R14" s="5"/>
      <x:c r="S14" s="5"/>
      <x:c r="T14" s="5"/>
      <x:c r="U14" s="5"/>
      <x:c r="V14" s="5"/>
      <x:c r="W14" s="5"/>
      <x:c r="X14" s="5"/>
      <x:c r="Y14" s="5"/>
      <x:c r="Z14" s="5"/>
      <x:c r="AA14" s="5"/>
      <x:c r="AB14" s="5"/>
    </x:row>
    <x:row r="15" ht="22" customHeight="1">
      <x:c r="A15" s="3"/>
      <x:c r="B15" s="3"/>
      <x:c r="C15" s="3" t="str">
        <x:v>Центр: постоянные расходы, ₽/мес</x:v>
      </x:c>
      <x:c r="D15" s="12" t="n">
        <x:v>25000</x:v>
      </x:c>
      <x:c r="E15" s="5"/>
      <x:c r="F15" s="15" t="str">
        <x:v>Демонстрация. Управление, учет, ИТ и иные общие расходы.</x:v>
      </x:c>
      <x:c r="G15" s="15"/>
      <x:c r="H15" s="15"/>
      <x:c r="I15" s="15"/>
      <x:c r="J15" s="15"/>
      <x:c r="K15" s="15"/>
      <x:c r="L15" s="15"/>
      <x:c r="M15" s="15"/>
      <x:c r="N15" s="15"/>
      <x:c r="O15" s="5"/>
      <x:c r="P15" s="5"/>
      <x:c r="Q15" s="5"/>
      <x:c r="R15" s="5"/>
      <x:c r="S15" s="5"/>
      <x:c r="T15" s="5"/>
      <x:c r="U15" s="5"/>
      <x:c r="V15" s="5"/>
      <x:c r="W15" s="5"/>
      <x:c r="X15" s="5"/>
      <x:c r="Y15" s="5"/>
      <x:c r="Z15" s="5"/>
      <x:c r="AA15" s="5"/>
      <x:c r="AB15" s="5"/>
    </x:row>
    <x:row r="16" ht="22" customHeight="1">
      <x:c r="A16" s="3"/>
      <x:c r="B16" s="3"/>
      <x:c r="C16" s="3" t="str">
        <x:v>Центр: добавка на точку, ₽/мес</x:v>
      </x:c>
      <x:c r="D16" s="12" t="n">
        <x:v>10000</x:v>
      </x:c>
      <x:c r="E16" s="5"/>
      <x:c r="F16" s="15" t="str">
        <x:v>Демонстрация. При расширении центра требуется пересмотр.</x:v>
      </x:c>
      <x:c r="G16" s="15"/>
      <x:c r="H16" s="15"/>
      <x:c r="I16" s="15"/>
      <x:c r="J16" s="15"/>
      <x:c r="K16" s="15"/>
      <x:c r="L16" s="15"/>
      <x:c r="M16" s="15"/>
      <x:c r="N16" s="15"/>
      <x:c r="O16" s="5"/>
      <x:c r="P16" s="5"/>
      <x:c r="Q16" s="5"/>
      <x:c r="R16" s="5"/>
      <x:c r="S16" s="5"/>
      <x:c r="T16" s="5"/>
      <x:c r="U16" s="5"/>
      <x:c r="V16" s="5"/>
      <x:c r="W16" s="5"/>
      <x:c r="X16" s="5"/>
      <x:c r="Y16" s="5"/>
      <x:c r="Z16" s="5"/>
      <x:c r="AA16" s="5"/>
      <x:c r="AB16" s="5"/>
    </x:row>
    <x:row r="17" ht="22" customHeight="1">
      <x:c r="A17" s="3"/>
      <x:c r="B17" s="3"/>
      <x:c r="C17" s="3" t="str">
        <x:v>Лаг выплат площадки, мес: 0 или 1</x:v>
      </x:c>
      <x:c r="D17" s="12" t="n">
        <x:v>1</x:v>
      </x:c>
      <x:c r="E17" s="5"/>
      <x:c r="F17" s="15" t="str">
        <x:v>Условный лаг после всех удержаний. Сверить с фактическими выплатами.</x:v>
      </x:c>
      <x:c r="G17" s="15"/>
      <x:c r="H17" s="15"/>
      <x:c r="I17" s="15"/>
      <x:c r="J17" s="15"/>
      <x:c r="K17" s="15"/>
      <x:c r="L17" s="15"/>
      <x:c r="M17" s="15"/>
      <x:c r="N17" s="15"/>
      <x:c r="O17" s="5"/>
      <x:c r="P17" s="5"/>
      <x:c r="Q17" s="5"/>
      <x:c r="R17" s="5"/>
      <x:c r="S17" s="5"/>
      <x:c r="T17" s="5"/>
      <x:c r="U17" s="5"/>
      <x:c r="V17" s="5"/>
      <x:c r="W17" s="5"/>
      <x:c r="X17" s="5"/>
      <x:c r="Y17" s="5"/>
      <x:c r="Z17" s="5"/>
      <x:c r="AA17" s="5"/>
      <x:c r="AB17" s="5"/>
    </x:row>
    <x:row r="18" ht="22" customHeight="1">
      <x:c r="A18" s="3"/>
      <x:c r="B18" s="3"/>
      <x:c r="C18" s="3"/>
      <x:c r="D18" s="3"/>
      <x:c r="E18" s="5"/>
      <x:c r="F18" s="5"/>
      <x:c r="G18" s="5"/>
      <x:c r="H18" s="5"/>
      <x:c r="I18" s="5"/>
      <x:c r="J18" s="5"/>
      <x:c r="K18" s="5"/>
      <x:c r="L18" s="5"/>
      <x:c r="M18" s="5"/>
      <x:c r="N18" s="5"/>
      <x:c r="O18" s="5"/>
      <x:c r="P18" s="5"/>
      <x:c r="Q18" s="5"/>
      <x:c r="R18" s="5"/>
      <x:c r="S18" s="5"/>
      <x:c r="T18" s="5"/>
      <x:c r="U18" s="5"/>
      <x:c r="V18" s="5"/>
      <x:c r="W18" s="5"/>
      <x:c r="X18" s="5"/>
      <x:c r="Y18" s="5"/>
      <x:c r="Z18" s="5"/>
      <x:c r="AA18" s="5"/>
      <x:c r="AB18" s="5"/>
    </x:row>
    <x:row r="19" ht="22" customHeight="1">
      <x:c r="A19" s="3"/>
      <x:c r="B19" s="3"/>
      <x:c r="C19" s="20" t="str">
        <x:v>Месяцы считаются от одновременного открытия всех точек. Дата старта не задана.</x:v>
      </x:c>
      <x:c r="D19" s="20"/>
      <x:c r="E19" s="21"/>
      <x:c r="F19" s="21"/>
      <x:c r="G19" s="21"/>
      <x:c r="H19" s="21"/>
      <x:c r="I19" s="21"/>
      <x:c r="J19" s="21"/>
      <x:c r="K19" s="21"/>
      <x:c r="L19" s="21"/>
      <x:c r="M19" s="21"/>
      <x:c r="N19" s="21"/>
      <x:c r="O19" s="5"/>
      <x:c r="P19" s="5"/>
      <x:c r="Q19" s="5"/>
      <x:c r="R19" s="5"/>
      <x:c r="S19" s="5"/>
      <x:c r="T19" s="5"/>
      <x:c r="U19" s="5"/>
      <x:c r="V19" s="5"/>
      <x:c r="W19" s="5"/>
      <x:c r="X19" s="5"/>
      <x:c r="Y19" s="5"/>
      <x:c r="Z19" s="5"/>
      <x:c r="AA19" s="5"/>
      <x:c r="AB19" s="5"/>
    </x:row>
    <x:row r="20" ht="22" customHeight="1">
      <x:c r="A20" s="3"/>
      <x:c r="B20" s="3"/>
      <x:c r="C20" s="20" t="str">
        <x:v>Вклад книги уже включает закупку. В денежных потоках повторная закупка учтена отдельно.</x:v>
      </x:c>
      <x:c r="D20" s="20"/>
      <x:c r="E20" s="21"/>
      <x:c r="F20" s="21"/>
      <x:c r="G20" s="21"/>
      <x:c r="H20" s="21"/>
      <x:c r="I20" s="21"/>
      <x:c r="J20" s="21"/>
      <x:c r="K20" s="21"/>
      <x:c r="L20" s="21"/>
      <x:c r="M20" s="21"/>
      <x:c r="N20" s="21"/>
      <x:c r="O20" s="5"/>
      <x:c r="P20" s="5"/>
      <x:c r="Q20" s="5"/>
      <x:c r="R20" s="5"/>
      <x:c r="S20" s="5"/>
      <x:c r="T20" s="5"/>
      <x:c r="U20" s="5"/>
      <x:c r="V20" s="5"/>
      <x:c r="W20" s="5"/>
      <x:c r="X20" s="5"/>
      <x:c r="Y20" s="5"/>
      <x:c r="Z20" s="5"/>
      <x:c r="AA20" s="5"/>
      <x:c r="AB20" s="5"/>
    </x:row>
    <x:row r="21" ht="22" customHeight="1">
      <x:c r="A21" s="3"/>
      <x:c r="B21" s="3"/>
      <x:c r="C21" s="3"/>
      <x:c r="D21" s="3"/>
      <x:c r="E21" s="5"/>
      <x:c r="F21" s="5"/>
      <x:c r="G21" s="5"/>
      <x:c r="H21" s="5"/>
      <x:c r="I21" s="5"/>
      <x:c r="J21" s="5"/>
      <x:c r="K21" s="5"/>
      <x:c r="L21" s="5"/>
      <x:c r="M21" s="5"/>
      <x:c r="N21" s="5"/>
      <x:c r="O21" s="5"/>
      <x:c r="P21" s="5"/>
      <x:c r="Q21" s="5"/>
      <x:c r="R21" s="5"/>
      <x:c r="S21" s="5"/>
      <x:c r="T21" s="5"/>
      <x:c r="U21" s="5"/>
      <x:c r="V21" s="5"/>
      <x:c r="W21" s="5"/>
      <x:c r="X21" s="5"/>
      <x:c r="Y21" s="5"/>
      <x:c r="Z21" s="5"/>
      <x:c r="AA21" s="5"/>
      <x:c r="AB21" s="5"/>
    </x:row>
    <x:row r="22" ht="22" customHeight="1">
      <x:c r="A22" s="3"/>
      <x:c r="B22" s="3"/>
      <x:c r="C22" s="24" t="str">
        <x:v>Месяц после открытия</x:v>
      </x:c>
      <x:c r="D22" s="24"/>
      <x:c r="E22" s="26" t="n">
        <x:v>1</x:v>
      </x:c>
      <x:c r="F22" s="26" t="n">
        <x:v>2</x:v>
      </x:c>
      <x:c r="G22" s="26" t="n">
        <x:v>3</x:v>
      </x:c>
      <x:c r="H22" s="26" t="n">
        <x:v>4</x:v>
      </x:c>
      <x:c r="I22" s="26" t="n">
        <x:v>5</x:v>
      </x:c>
      <x:c r="J22" s="26" t="n">
        <x:v>6</x:v>
      </x:c>
      <x:c r="K22" s="26" t="n">
        <x:v>7</x:v>
      </x:c>
      <x:c r="L22" s="26" t="n">
        <x:v>8</x:v>
      </x:c>
      <x:c r="M22" s="26" t="n">
        <x:v>9</x:v>
      </x:c>
      <x:c r="N22" s="26" t="n">
        <x:v>10</x:v>
      </x:c>
      <x:c r="O22" s="26" t="n">
        <x:v>11</x:v>
      </x:c>
      <x:c r="P22" s="26" t="n">
        <x:v>12</x:v>
      </x:c>
      <x:c r="Q22" s="26" t="n">
        <x:v>13</x:v>
      </x:c>
      <x:c r="R22" s="26" t="n">
        <x:v>14</x:v>
      </x:c>
      <x:c r="S22" s="26" t="n">
        <x:v>15</x:v>
      </x:c>
      <x:c r="T22" s="26" t="n">
        <x:v>16</x:v>
      </x:c>
      <x:c r="U22" s="26" t="n">
        <x:v>17</x:v>
      </x:c>
      <x:c r="V22" s="26" t="n">
        <x:v>18</x:v>
      </x:c>
      <x:c r="W22" s="26" t="n">
        <x:v>19</x:v>
      </x:c>
      <x:c r="X22" s="26" t="n">
        <x:v>20</x:v>
      </x:c>
      <x:c r="Y22" s="26" t="n">
        <x:v>21</x:v>
      </x:c>
      <x:c r="Z22" s="26" t="n">
        <x:v>22</x:v>
      </x:c>
      <x:c r="AA22" s="26" t="n">
        <x:v>23</x:v>
      </x:c>
      <x:c r="AB22" s="26" t="n">
        <x:v>24</x:v>
      </x:c>
    </x:row>
    <x:row r="23" ht="22" customHeight="1">
      <x:c r="A23" s="3"/>
      <x:c r="B23" s="3"/>
      <x:c r="C23" s="30" t="str">
        <x:v>Разгон продаж</x:v>
      </x:c>
      <x:c r="D23" s="30"/>
      <x:c r="E23" s="31" t="n">
        <x:v>0.35</x:v>
      </x:c>
      <x:c r="F23" s="31" t="n">
        <x:v>0.6</x:v>
      </x:c>
      <x:c r="G23" s="31" t="n">
        <x:v>0.8</x:v>
      </x:c>
      <x:c r="H23" s="31" t="n">
        <x:v>1</x:v>
      </x:c>
      <x:c r="I23" s="31" t="n">
        <x:v>1</x:v>
      </x:c>
      <x:c r="J23" s="31" t="n">
        <x:v>1</x:v>
      </x:c>
      <x:c r="K23" s="31" t="n">
        <x:v>1</x:v>
      </x:c>
      <x:c r="L23" s="31" t="n">
        <x:v>1</x:v>
      </x:c>
      <x:c r="M23" s="31" t="n">
        <x:v>1</x:v>
      </x:c>
      <x:c r="N23" s="31" t="n">
        <x:v>1</x:v>
      </x:c>
      <x:c r="O23" s="31" t="n">
        <x:v>1</x:v>
      </x:c>
      <x:c r="P23" s="31" t="n">
        <x:v>1</x:v>
      </x:c>
      <x:c r="Q23" s="31" t="n">
        <x:v>1</x:v>
      </x:c>
      <x:c r="R23" s="31" t="n">
        <x:v>1</x:v>
      </x:c>
      <x:c r="S23" s="31" t="n">
        <x:v>1</x:v>
      </x:c>
      <x:c r="T23" s="31" t="n">
        <x:v>1</x:v>
      </x:c>
      <x:c r="U23" s="31" t="n">
        <x:v>1</x:v>
      </x:c>
      <x:c r="V23" s="31" t="n">
        <x:v>1</x:v>
      </x:c>
      <x:c r="W23" s="31" t="n">
        <x:v>1</x:v>
      </x:c>
      <x:c r="X23" s="31" t="n">
        <x:v>1</x:v>
      </x:c>
      <x:c r="Y23" s="31" t="n">
        <x:v>1</x:v>
      </x:c>
      <x:c r="Z23" s="31" t="n">
        <x:v>1</x:v>
      </x:c>
      <x:c r="AA23" s="31" t="n">
        <x:v>1</x:v>
      </x:c>
      <x:c r="AB23" s="31" t="n">
        <x:v>1</x:v>
      </x:c>
    </x:row>
    <x:row r="24" ht="22" customHeight="1">
      <x:c r="A24" s="3"/>
      <x:c r="B24" s="3"/>
      <x:c r="C24" s="3"/>
      <x:c r="D24" s="3"/>
      <x:c r="E24" s="5"/>
      <x:c r="F24" s="5"/>
      <x:c r="G24" s="5"/>
      <x:c r="H24" s="5"/>
      <x:c r="I24" s="5"/>
      <x:c r="J24" s="5"/>
      <x:c r="K24" s="5"/>
      <x:c r="L24" s="5"/>
      <x:c r="M24" s="5"/>
      <x:c r="N24" s="5"/>
      <x:c r="O24" s="5"/>
      <x:c r="P24" s="5"/>
      <x:c r="Q24" s="5"/>
      <x:c r="R24" s="5"/>
      <x:c r="S24" s="5"/>
      <x:c r="T24" s="5"/>
      <x:c r="U24" s="5"/>
      <x:c r="V24" s="5"/>
      <x:c r="W24" s="5"/>
      <x:c r="X24" s="5"/>
      <x:c r="Y24" s="5"/>
      <x:c r="Z24" s="5"/>
      <x:c r="AA24" s="5"/>
      <x:c r="AB24" s="5"/>
    </x:row>
    <x:row r="25" ht="22" customHeight="1">
      <x:c r="A25" s="3"/>
      <x:c r="B25" s="3"/>
      <x:c r="C25" s="3"/>
      <x:c r="D25" s="3"/>
      <x:c r="E25" s="5"/>
      <x:c r="F25" s="5"/>
      <x:c r="G25" s="5"/>
      <x:c r="H25" s="5"/>
      <x:c r="I25" s="5"/>
      <x:c r="J25" s="5"/>
      <x:c r="K25" s="5"/>
      <x:c r="L25" s="5"/>
      <x:c r="M25" s="5"/>
      <x:c r="N25" s="5"/>
      <x:c r="O25" s="5"/>
      <x:c r="P25" s="5"/>
      <x:c r="Q25" s="5"/>
      <x:c r="R25" s="5"/>
      <x:c r="S25" s="5"/>
      <x:c r="T25" s="5"/>
      <x:c r="U25" s="5"/>
      <x:c r="V25" s="5"/>
      <x:c r="W25" s="5"/>
      <x:c r="X25" s="5"/>
      <x:c r="Y25" s="5"/>
      <x:c r="Z25" s="5"/>
      <x:c r="AA25" s="5"/>
      <x:c r="AB25" s="5"/>
    </x:row>
    <x:row r="26" ht="22" customHeight="1">
      <x:c r="A26" s="3"/>
      <x:c r="B26" s="3"/>
      <x:c r="C26" s="34" t="str">
        <x:v>Вклад на проданную книгу, ₽ (выбран)</x:v>
      </x:c>
      <x:c r="D26" s="34"/>
      <x:c r="E26" s="35" t="n">
        <x:f>IF(CHOOSE($D$4,ISNUMBER(E27),ISNUMBER(E28),ISNUMBER(E29)),CHOOSE($D$4,E27,E28,E29),"n.a.")</x:f>
        <x:v>400</x:v>
      </x:c>
      <x:c r="F26" s="35" t="n">
        <x:f>IF(CHOOSE($D$4,ISNUMBER(F27),ISNUMBER(F28),ISNUMBER(F29)),CHOOSE($D$4,F27,F28,F29),"n.a.")</x:f>
        <x:v>400</x:v>
      </x:c>
      <x:c r="G26" s="35" t="n">
        <x:f>IF(CHOOSE($D$4,ISNUMBER(G27),ISNUMBER(G28),ISNUMBER(G29)),CHOOSE($D$4,G27,G28,G29),"n.a.")</x:f>
        <x:v>400</x:v>
      </x:c>
      <x:c r="H26" s="35" t="n">
        <x:f>IF(CHOOSE($D$4,ISNUMBER(H27),ISNUMBER(H28),ISNUMBER(H29)),CHOOSE($D$4,H27,H28,H29),"n.a.")</x:f>
        <x:v>400</x:v>
      </x:c>
      <x:c r="I26" s="35" t="n">
        <x:f>IF(CHOOSE($D$4,ISNUMBER(I27),ISNUMBER(I28),ISNUMBER(I29)),CHOOSE($D$4,I27,I28,I29),"n.a.")</x:f>
        <x:v>400</x:v>
      </x:c>
      <x:c r="J26" s="35" t="n">
        <x:f>IF(CHOOSE($D$4,ISNUMBER(J27),ISNUMBER(J28),ISNUMBER(J29)),CHOOSE($D$4,J27,J28,J29),"n.a.")</x:f>
        <x:v>400</x:v>
      </x:c>
      <x:c r="K26" s="35" t="n">
        <x:f>IF(CHOOSE($D$4,ISNUMBER(K27),ISNUMBER(K28),ISNUMBER(K29)),CHOOSE($D$4,K27,K28,K29),"n.a.")</x:f>
        <x:v>400</x:v>
      </x:c>
      <x:c r="L26" s="35" t="n">
        <x:f>IF(CHOOSE($D$4,ISNUMBER(L27),ISNUMBER(L28),ISNUMBER(L29)),CHOOSE($D$4,L27,L28,L29),"n.a.")</x:f>
        <x:v>400</x:v>
      </x:c>
      <x:c r="M26" s="35" t="n">
        <x:f>IF(CHOOSE($D$4,ISNUMBER(M27),ISNUMBER(M28),ISNUMBER(M29)),CHOOSE($D$4,M27,M28,M29),"n.a.")</x:f>
        <x:v>400</x:v>
      </x:c>
      <x:c r="N26" s="35" t="n">
        <x:f>IF(CHOOSE($D$4,ISNUMBER(N27),ISNUMBER(N28),ISNUMBER(N29)),CHOOSE($D$4,N27,N28,N29),"n.a.")</x:f>
        <x:v>400</x:v>
      </x:c>
      <x:c r="O26" s="35" t="n">
        <x:f>IF(CHOOSE($D$4,ISNUMBER(O27),ISNUMBER(O28),ISNUMBER(O29)),CHOOSE($D$4,O27,O28,O29),"n.a.")</x:f>
        <x:v>400</x:v>
      </x:c>
      <x:c r="P26" s="35" t="n">
        <x:f>IF(CHOOSE($D$4,ISNUMBER(P27),ISNUMBER(P28),ISNUMBER(P29)),CHOOSE($D$4,P27,P28,P29),"n.a.")</x:f>
        <x:v>400</x:v>
      </x:c>
      <x:c r="Q26" s="35" t="n">
        <x:f>IF(CHOOSE($D$4,ISNUMBER(Q27),ISNUMBER(Q28),ISNUMBER(Q29)),CHOOSE($D$4,Q27,Q28,Q29),"n.a.")</x:f>
        <x:v>400</x:v>
      </x:c>
      <x:c r="R26" s="35" t="n">
        <x:f>IF(CHOOSE($D$4,ISNUMBER(R27),ISNUMBER(R28),ISNUMBER(R29)),CHOOSE($D$4,R27,R28,R29),"n.a.")</x:f>
        <x:v>400</x:v>
      </x:c>
      <x:c r="S26" s="35" t="n">
        <x:f>IF(CHOOSE($D$4,ISNUMBER(S27),ISNUMBER(S28),ISNUMBER(S29)),CHOOSE($D$4,S27,S28,S29),"n.a.")</x:f>
        <x:v>400</x:v>
      </x:c>
      <x:c r="T26" s="35" t="n">
        <x:f>IF(CHOOSE($D$4,ISNUMBER(T27),ISNUMBER(T28),ISNUMBER(T29)),CHOOSE($D$4,T27,T28,T29),"n.a.")</x:f>
        <x:v>400</x:v>
      </x:c>
      <x:c r="U26" s="35" t="n">
        <x:f>IF(CHOOSE($D$4,ISNUMBER(U27),ISNUMBER(U28),ISNUMBER(U29)),CHOOSE($D$4,U27,U28,U29),"n.a.")</x:f>
        <x:v>400</x:v>
      </x:c>
      <x:c r="V26" s="35" t="n">
        <x:f>IF(CHOOSE($D$4,ISNUMBER(V27),ISNUMBER(V28),ISNUMBER(V29)),CHOOSE($D$4,V27,V28,V29),"n.a.")</x:f>
        <x:v>400</x:v>
      </x:c>
      <x:c r="W26" s="35" t="n">
        <x:f>IF(CHOOSE($D$4,ISNUMBER(W27),ISNUMBER(W28),ISNUMBER(W29)),CHOOSE($D$4,W27,W28,W29),"n.a.")</x:f>
        <x:v>400</x:v>
      </x:c>
      <x:c r="X26" s="35" t="n">
        <x:f>IF(CHOOSE($D$4,ISNUMBER(X27),ISNUMBER(X28),ISNUMBER(X29)),CHOOSE($D$4,X27,X28,X29),"n.a.")</x:f>
        <x:v>400</x:v>
      </x:c>
      <x:c r="Y26" s="35" t="n">
        <x:f>IF(CHOOSE($D$4,ISNUMBER(Y27),ISNUMBER(Y28),ISNUMBER(Y29)),CHOOSE($D$4,Y27,Y28,Y29),"n.a.")</x:f>
        <x:v>400</x:v>
      </x:c>
      <x:c r="Z26" s="35" t="n">
        <x:f>IF(CHOOSE($D$4,ISNUMBER(Z27),ISNUMBER(Z28),ISNUMBER(Z29)),CHOOSE($D$4,Z27,Z28,Z29),"n.a.")</x:f>
        <x:v>400</x:v>
      </x:c>
      <x:c r="AA26" s="35" t="n">
        <x:f>IF(CHOOSE($D$4,ISNUMBER(AA27),ISNUMBER(AA28),ISNUMBER(AA29)),CHOOSE($D$4,AA27,AA28,AA29),"n.a.")</x:f>
        <x:v>400</x:v>
      </x:c>
      <x:c r="AB26" s="35" t="n">
        <x:f>IF(CHOOSE($D$4,ISNUMBER(AB27),ISNUMBER(AB28),ISNUMBER(AB29)),CHOOSE($D$4,AB27,AB28,AB29),"n.a.")</x:f>
        <x:v>400</x:v>
      </x:c>
    </x:row>
    <x:row r="27" ht="22" customHeight="1">
      <x:c r="A27" s="3"/>
      <x:c r="B27" s="3"/>
      <x:c r="C27" s="36" t="str">
        <x:v>Стресс</x:v>
      </x:c>
      <x:c r="D27" s="3"/>
      <x:c r="E27" s="28" t="n">
        <x:v>250</x:v>
      </x:c>
      <x:c r="F27" s="28" t="n">
        <x:v>250</x:v>
      </x:c>
      <x:c r="G27" s="28" t="n">
        <x:v>250</x:v>
      </x:c>
      <x:c r="H27" s="28" t="n">
        <x:v>250</x:v>
      </x:c>
      <x:c r="I27" s="28" t="n">
        <x:v>250</x:v>
      </x:c>
      <x:c r="J27" s="28" t="n">
        <x:v>250</x:v>
      </x:c>
      <x:c r="K27" s="28" t="n">
        <x:v>250</x:v>
      </x:c>
      <x:c r="L27" s="28" t="n">
        <x:v>250</x:v>
      </x:c>
      <x:c r="M27" s="28" t="n">
        <x:v>250</x:v>
      </x:c>
      <x:c r="N27" s="28" t="n">
        <x:v>250</x:v>
      </x:c>
      <x:c r="O27" s="28" t="n">
        <x:v>250</x:v>
      </x:c>
      <x:c r="P27" s="28" t="n">
        <x:v>250</x:v>
      </x:c>
      <x:c r="Q27" s="28" t="n">
        <x:v>250</x:v>
      </x:c>
      <x:c r="R27" s="28" t="n">
        <x:v>250</x:v>
      </x:c>
      <x:c r="S27" s="28" t="n">
        <x:v>250</x:v>
      </x:c>
      <x:c r="T27" s="28" t="n">
        <x:v>250</x:v>
      </x:c>
      <x:c r="U27" s="28" t="n">
        <x:v>250</x:v>
      </x:c>
      <x:c r="V27" s="28" t="n">
        <x:v>250</x:v>
      </x:c>
      <x:c r="W27" s="28" t="n">
        <x:v>250</x:v>
      </x:c>
      <x:c r="X27" s="28" t="n">
        <x:v>250</x:v>
      </x:c>
      <x:c r="Y27" s="28" t="n">
        <x:v>250</x:v>
      </x:c>
      <x:c r="Z27" s="28" t="n">
        <x:v>250</x:v>
      </x:c>
      <x:c r="AA27" s="28" t="n">
        <x:v>250</x:v>
      </x:c>
      <x:c r="AB27" s="28" t="n">
        <x:v>250</x:v>
      </x:c>
    </x:row>
    <x:row r="28" ht="22" customHeight="1">
      <x:c r="A28" s="3"/>
      <x:c r="B28" s="3"/>
      <x:c r="C28" s="36" t="str">
        <x:v>Базовый</x:v>
      </x:c>
      <x:c r="D28" s="3"/>
      <x:c r="E28" s="28" t="n">
        <x:v>400</x:v>
      </x:c>
      <x:c r="F28" s="28" t="n">
        <x:v>400</x:v>
      </x:c>
      <x:c r="G28" s="28" t="n">
        <x:v>400</x:v>
      </x:c>
      <x:c r="H28" s="28" t="n">
        <x:v>400</x:v>
      </x:c>
      <x:c r="I28" s="28" t="n">
        <x:v>400</x:v>
      </x:c>
      <x:c r="J28" s="28" t="n">
        <x:v>400</x:v>
      </x:c>
      <x:c r="K28" s="28" t="n">
        <x:v>400</x:v>
      </x:c>
      <x:c r="L28" s="28" t="n">
        <x:v>400</x:v>
      </x:c>
      <x:c r="M28" s="28" t="n">
        <x:v>400</x:v>
      </x:c>
      <x:c r="N28" s="28" t="n">
        <x:v>400</x:v>
      </x:c>
      <x:c r="O28" s="28" t="n">
        <x:v>400</x:v>
      </x:c>
      <x:c r="P28" s="28" t="n">
        <x:v>400</x:v>
      </x:c>
      <x:c r="Q28" s="28" t="n">
        <x:v>400</x:v>
      </x:c>
      <x:c r="R28" s="28" t="n">
        <x:v>400</x:v>
      </x:c>
      <x:c r="S28" s="28" t="n">
        <x:v>400</x:v>
      </x:c>
      <x:c r="T28" s="28" t="n">
        <x:v>400</x:v>
      </x:c>
      <x:c r="U28" s="28" t="n">
        <x:v>400</x:v>
      </x:c>
      <x:c r="V28" s="28" t="n">
        <x:v>400</x:v>
      </x:c>
      <x:c r="W28" s="28" t="n">
        <x:v>400</x:v>
      </x:c>
      <x:c r="X28" s="28" t="n">
        <x:v>400</x:v>
      </x:c>
      <x:c r="Y28" s="28" t="n">
        <x:v>400</x:v>
      </x:c>
      <x:c r="Z28" s="28" t="n">
        <x:v>400</x:v>
      </x:c>
      <x:c r="AA28" s="28" t="n">
        <x:v>400</x:v>
      </x:c>
      <x:c r="AB28" s="28" t="n">
        <x:v>400</x:v>
      </x:c>
    </x:row>
    <x:row r="29" ht="22" customHeight="1">
      <x:c r="A29" s="3"/>
      <x:c r="B29" s="3"/>
      <x:c r="C29" s="36" t="str">
        <x:v>Рост</x:v>
      </x:c>
      <x:c r="D29" s="3"/>
      <x:c r="E29" s="28" t="n">
        <x:v>500</x:v>
      </x:c>
      <x:c r="F29" s="28" t="n">
        <x:v>500</x:v>
      </x:c>
      <x:c r="G29" s="28" t="n">
        <x:v>500</x:v>
      </x:c>
      <x:c r="H29" s="28" t="n">
        <x:v>500</x:v>
      </x:c>
      <x:c r="I29" s="28" t="n">
        <x:v>500</x:v>
      </x:c>
      <x:c r="J29" s="28" t="n">
        <x:v>500</x:v>
      </x:c>
      <x:c r="K29" s="28" t="n">
        <x:v>500</x:v>
      </x:c>
      <x:c r="L29" s="28" t="n">
        <x:v>500</x:v>
      </x:c>
      <x:c r="M29" s="28" t="n">
        <x:v>500</x:v>
      </x:c>
      <x:c r="N29" s="28" t="n">
        <x:v>500</x:v>
      </x:c>
      <x:c r="O29" s="28" t="n">
        <x:v>500</x:v>
      </x:c>
      <x:c r="P29" s="28" t="n">
        <x:v>500</x:v>
      </x:c>
      <x:c r="Q29" s="28" t="n">
        <x:v>500</x:v>
      </x:c>
      <x:c r="R29" s="28" t="n">
        <x:v>500</x:v>
      </x:c>
      <x:c r="S29" s="28" t="n">
        <x:v>500</x:v>
      </x:c>
      <x:c r="T29" s="28" t="n">
        <x:v>500</x:v>
      </x:c>
      <x:c r="U29" s="28" t="n">
        <x:v>500</x:v>
      </x:c>
      <x:c r="V29" s="28" t="n">
        <x:v>500</x:v>
      </x:c>
      <x:c r="W29" s="28" t="n">
        <x:v>500</x:v>
      </x:c>
      <x:c r="X29" s="28" t="n">
        <x:v>500</x:v>
      </x:c>
      <x:c r="Y29" s="28" t="n">
        <x:v>500</x:v>
      </x:c>
      <x:c r="Z29" s="28" t="n">
        <x:v>500</x:v>
      </x:c>
      <x:c r="AA29" s="28" t="n">
        <x:v>500</x:v>
      </x:c>
      <x:c r="AB29" s="28" t="n">
        <x:v>500</x:v>
      </x:c>
    </x:row>
    <x:row r="30" ht="22" customHeight="1">
      <x:c r="A30" s="3"/>
      <x:c r="B30" s="3"/>
      <x:c r="C30" s="3"/>
      <x:c r="D30" s="3"/>
      <x:c r="E30" s="5"/>
      <x:c r="F30" s="5"/>
      <x:c r="G30" s="5"/>
      <x:c r="H30" s="5"/>
      <x:c r="I30" s="5"/>
      <x:c r="J30" s="5"/>
      <x:c r="K30" s="5"/>
      <x:c r="L30" s="5"/>
      <x:c r="M30" s="5"/>
      <x:c r="N30" s="5"/>
      <x:c r="O30" s="5"/>
      <x:c r="P30" s="5"/>
      <x:c r="Q30" s="5"/>
      <x:c r="R30" s="5"/>
      <x:c r="S30" s="5"/>
      <x:c r="T30" s="5"/>
      <x:c r="U30" s="5"/>
      <x:c r="V30" s="5"/>
      <x:c r="W30" s="5"/>
      <x:c r="X30" s="5"/>
      <x:c r="Y30" s="5"/>
      <x:c r="Z30" s="5"/>
      <x:c r="AA30" s="5"/>
      <x:c r="AB30" s="5"/>
    </x:row>
    <x:row r="31" ht="22" customHeight="1">
      <x:c r="A31" s="3"/>
      <x:c r="B31" s="3"/>
      <x:c r="C31" s="34" t="str">
        <x:v>Результат ПВЗ, ₽/точка в месяц (выбран)</x:v>
      </x:c>
      <x:c r="D31" s="34"/>
      <x:c r="E31" s="35" t="n">
        <x:f>IF(CHOOSE($D$4,ISNUMBER(E32),ISNUMBER(E33),ISNUMBER(E34)),CHOOSE($D$4,E32,E33,E34),"n.a.")</x:f>
        <x:v>0</x:v>
      </x:c>
      <x:c r="F31" s="35" t="n">
        <x:f>IF(CHOOSE($D$4,ISNUMBER(F32),ISNUMBER(F33),ISNUMBER(F34)),CHOOSE($D$4,F32,F33,F34),"n.a.")</x:f>
        <x:v>0</x:v>
      </x:c>
      <x:c r="G31" s="35" t="n">
        <x:f>IF(CHOOSE($D$4,ISNUMBER(G32),ISNUMBER(G33),ISNUMBER(G34)),CHOOSE($D$4,G32,G33,G34),"n.a.")</x:f>
        <x:v>0</x:v>
      </x:c>
      <x:c r="H31" s="35" t="n">
        <x:f>IF(CHOOSE($D$4,ISNUMBER(H32),ISNUMBER(H33),ISNUMBER(H34)),CHOOSE($D$4,H32,H33,H34),"n.a.")</x:f>
        <x:v>0</x:v>
      </x:c>
      <x:c r="I31" s="35" t="n">
        <x:f>IF(CHOOSE($D$4,ISNUMBER(I32),ISNUMBER(I33),ISNUMBER(I34)),CHOOSE($D$4,I32,I33,I34),"n.a.")</x:f>
        <x:v>0</x:v>
      </x:c>
      <x:c r="J31" s="35" t="n">
        <x:f>IF(CHOOSE($D$4,ISNUMBER(J32),ISNUMBER(J33),ISNUMBER(J34)),CHOOSE($D$4,J32,J33,J34),"n.a.")</x:f>
        <x:v>0</x:v>
      </x:c>
      <x:c r="K31" s="35" t="n">
        <x:f>IF(CHOOSE($D$4,ISNUMBER(K32),ISNUMBER(K33),ISNUMBER(K34)),CHOOSE($D$4,K32,K33,K34),"n.a.")</x:f>
        <x:v>0</x:v>
      </x:c>
      <x:c r="L31" s="35" t="n">
        <x:f>IF(CHOOSE($D$4,ISNUMBER(L32),ISNUMBER(L33),ISNUMBER(L34)),CHOOSE($D$4,L32,L33,L34),"n.a.")</x:f>
        <x:v>0</x:v>
      </x:c>
      <x:c r="M31" s="35" t="n">
        <x:f>IF(CHOOSE($D$4,ISNUMBER(M32),ISNUMBER(M33),ISNUMBER(M34)),CHOOSE($D$4,M32,M33,M34),"n.a.")</x:f>
        <x:v>0</x:v>
      </x:c>
      <x:c r="N31" s="35" t="n">
        <x:f>IF(CHOOSE($D$4,ISNUMBER(N32),ISNUMBER(N33),ISNUMBER(N34)),CHOOSE($D$4,N32,N33,N34),"n.a.")</x:f>
        <x:v>0</x:v>
      </x:c>
      <x:c r="O31" s="35" t="n">
        <x:f>IF(CHOOSE($D$4,ISNUMBER(O32),ISNUMBER(O33),ISNUMBER(O34)),CHOOSE($D$4,O32,O33,O34),"n.a.")</x:f>
        <x:v>0</x:v>
      </x:c>
      <x:c r="P31" s="35" t="n">
        <x:f>IF(CHOOSE($D$4,ISNUMBER(P32),ISNUMBER(P33),ISNUMBER(P34)),CHOOSE($D$4,P32,P33,P34),"n.a.")</x:f>
        <x:v>0</x:v>
      </x:c>
      <x:c r="Q31" s="35" t="n">
        <x:f>IF(CHOOSE($D$4,ISNUMBER(Q32),ISNUMBER(Q33),ISNUMBER(Q34)),CHOOSE($D$4,Q32,Q33,Q34),"n.a.")</x:f>
        <x:v>0</x:v>
      </x:c>
      <x:c r="R31" s="35" t="n">
        <x:f>IF(CHOOSE($D$4,ISNUMBER(R32),ISNUMBER(R33),ISNUMBER(R34)),CHOOSE($D$4,R32,R33,R34),"n.a.")</x:f>
        <x:v>0</x:v>
      </x:c>
      <x:c r="S31" s="35" t="n">
        <x:f>IF(CHOOSE($D$4,ISNUMBER(S32),ISNUMBER(S33),ISNUMBER(S34)),CHOOSE($D$4,S32,S33,S34),"n.a.")</x:f>
        <x:v>0</x:v>
      </x:c>
      <x:c r="T31" s="35" t="n">
        <x:f>IF(CHOOSE($D$4,ISNUMBER(T32),ISNUMBER(T33),ISNUMBER(T34)),CHOOSE($D$4,T32,T33,T34),"n.a.")</x:f>
        <x:v>0</x:v>
      </x:c>
      <x:c r="U31" s="35" t="n">
        <x:f>IF(CHOOSE($D$4,ISNUMBER(U32),ISNUMBER(U33),ISNUMBER(U34)),CHOOSE($D$4,U32,U33,U34),"n.a.")</x:f>
        <x:v>0</x:v>
      </x:c>
      <x:c r="V31" s="35" t="n">
        <x:f>IF(CHOOSE($D$4,ISNUMBER(V32),ISNUMBER(V33),ISNUMBER(V34)),CHOOSE($D$4,V32,V33,V34),"n.a.")</x:f>
        <x:v>0</x:v>
      </x:c>
      <x:c r="W31" s="35" t="n">
        <x:f>IF(CHOOSE($D$4,ISNUMBER(W32),ISNUMBER(W33),ISNUMBER(W34)),CHOOSE($D$4,W32,W33,W34),"n.a.")</x:f>
        <x:v>0</x:v>
      </x:c>
      <x:c r="X31" s="35" t="n">
        <x:f>IF(CHOOSE($D$4,ISNUMBER(X32),ISNUMBER(X33),ISNUMBER(X34)),CHOOSE($D$4,X32,X33,X34),"n.a.")</x:f>
        <x:v>0</x:v>
      </x:c>
      <x:c r="Y31" s="35" t="n">
        <x:f>IF(CHOOSE($D$4,ISNUMBER(Y32),ISNUMBER(Y33),ISNUMBER(Y34)),CHOOSE($D$4,Y32,Y33,Y34),"n.a.")</x:f>
        <x:v>0</x:v>
      </x:c>
      <x:c r="Z31" s="35" t="n">
        <x:f>IF(CHOOSE($D$4,ISNUMBER(Z32),ISNUMBER(Z33),ISNUMBER(Z34)),CHOOSE($D$4,Z32,Z33,Z34),"n.a.")</x:f>
        <x:v>0</x:v>
      </x:c>
      <x:c r="AA31" s="35" t="n">
        <x:f>IF(CHOOSE($D$4,ISNUMBER(AA32),ISNUMBER(AA33),ISNUMBER(AA34)),CHOOSE($D$4,AA32,AA33,AA34),"n.a.")</x:f>
        <x:v>0</x:v>
      </x:c>
      <x:c r="AB31" s="35" t="n">
        <x:f>IF(CHOOSE($D$4,ISNUMBER(AB32),ISNUMBER(AB33),ISNUMBER(AB34)),CHOOSE($D$4,AB32,AB33,AB34),"n.a.")</x:f>
        <x:v>0</x:v>
      </x:c>
    </x:row>
    <x:row r="32" ht="22" customHeight="1">
      <x:c r="A32" s="3"/>
      <x:c r="B32" s="3"/>
      <x:c r="C32" s="36" t="str">
        <x:v>Стресс</x:v>
      </x:c>
      <x:c r="D32" s="3"/>
      <x:c r="E32" s="28" t="n">
        <x:v>-20000</x:v>
      </x:c>
      <x:c r="F32" s="28" t="n">
        <x:v>-20000</x:v>
      </x:c>
      <x:c r="G32" s="28" t="n">
        <x:v>-20000</x:v>
      </x:c>
      <x:c r="H32" s="28" t="n">
        <x:v>-20000</x:v>
      </x:c>
      <x:c r="I32" s="28" t="n">
        <x:v>-20000</x:v>
      </x:c>
      <x:c r="J32" s="28" t="n">
        <x:v>-20000</x:v>
      </x:c>
      <x:c r="K32" s="28" t="n">
        <x:v>-20000</x:v>
      </x:c>
      <x:c r="L32" s="28" t="n">
        <x:v>-20000</x:v>
      </x:c>
      <x:c r="M32" s="28" t="n">
        <x:v>-20000</x:v>
      </x:c>
      <x:c r="N32" s="28" t="n">
        <x:v>-20000</x:v>
      </x:c>
      <x:c r="O32" s="28" t="n">
        <x:v>-20000</x:v>
      </x:c>
      <x:c r="P32" s="28" t="n">
        <x:v>-20000</x:v>
      </x:c>
      <x:c r="Q32" s="28" t="n">
        <x:v>-20000</x:v>
      </x:c>
      <x:c r="R32" s="28" t="n">
        <x:v>-20000</x:v>
      </x:c>
      <x:c r="S32" s="28" t="n">
        <x:v>-20000</x:v>
      </x:c>
      <x:c r="T32" s="28" t="n">
        <x:v>-20000</x:v>
      </x:c>
      <x:c r="U32" s="28" t="n">
        <x:v>-20000</x:v>
      </x:c>
      <x:c r="V32" s="28" t="n">
        <x:v>-20000</x:v>
      </x:c>
      <x:c r="W32" s="28" t="n">
        <x:v>-20000</x:v>
      </x:c>
      <x:c r="X32" s="28" t="n">
        <x:v>-20000</x:v>
      </x:c>
      <x:c r="Y32" s="28" t="n">
        <x:v>-20000</x:v>
      </x:c>
      <x:c r="Z32" s="28" t="n">
        <x:v>-20000</x:v>
      </x:c>
      <x:c r="AA32" s="28" t="n">
        <x:v>-20000</x:v>
      </x:c>
      <x:c r="AB32" s="28" t="n">
        <x:v>-20000</x:v>
      </x:c>
    </x:row>
    <x:row r="33" ht="22" customHeight="1">
      <x:c r="A33" s="3"/>
      <x:c r="B33" s="3"/>
      <x:c r="C33" s="36" t="str">
        <x:v>Базовый</x:v>
      </x:c>
      <x:c r="D33" s="3"/>
      <x:c r="E33" s="28" t="n">
        <x:v>0</x:v>
      </x:c>
      <x:c r="F33" s="28" t="n">
        <x:v>0</x:v>
      </x:c>
      <x:c r="G33" s="28" t="n">
        <x:v>0</x:v>
      </x:c>
      <x:c r="H33" s="28" t="n">
        <x:v>0</x:v>
      </x:c>
      <x:c r="I33" s="28" t="n">
        <x:v>0</x:v>
      </x:c>
      <x:c r="J33" s="28" t="n">
        <x:v>0</x:v>
      </x:c>
      <x:c r="K33" s="28" t="n">
        <x:v>0</x:v>
      </x:c>
      <x:c r="L33" s="28" t="n">
        <x:v>0</x:v>
      </x:c>
      <x:c r="M33" s="28" t="n">
        <x:v>0</x:v>
      </x:c>
      <x:c r="N33" s="28" t="n">
        <x:v>0</x:v>
      </x:c>
      <x:c r="O33" s="28" t="n">
        <x:v>0</x:v>
      </x:c>
      <x:c r="P33" s="28" t="n">
        <x:v>0</x:v>
      </x:c>
      <x:c r="Q33" s="28" t="n">
        <x:v>0</x:v>
      </x:c>
      <x:c r="R33" s="28" t="n">
        <x:v>0</x:v>
      </x:c>
      <x:c r="S33" s="28" t="n">
        <x:v>0</x:v>
      </x:c>
      <x:c r="T33" s="28" t="n">
        <x:v>0</x:v>
      </x:c>
      <x:c r="U33" s="28" t="n">
        <x:v>0</x:v>
      </x:c>
      <x:c r="V33" s="28" t="n">
        <x:v>0</x:v>
      </x:c>
      <x:c r="W33" s="28" t="n">
        <x:v>0</x:v>
      </x:c>
      <x:c r="X33" s="28" t="n">
        <x:v>0</x:v>
      </x:c>
      <x:c r="Y33" s="28" t="n">
        <x:v>0</x:v>
      </x:c>
      <x:c r="Z33" s="28" t="n">
        <x:v>0</x:v>
      </x:c>
      <x:c r="AA33" s="28" t="n">
        <x:v>0</x:v>
      </x:c>
      <x:c r="AB33" s="28" t="n">
        <x:v>0</x:v>
      </x:c>
    </x:row>
    <x:row r="34" ht="22" customHeight="1">
      <x:c r="A34" s="3"/>
      <x:c r="B34" s="3"/>
      <x:c r="C34" s="36" t="str">
        <x:v>Рост</x:v>
      </x:c>
      <x:c r="D34" s="3"/>
      <x:c r="E34" s="28" t="n">
        <x:v>20000</x:v>
      </x:c>
      <x:c r="F34" s="28" t="n">
        <x:v>20000</x:v>
      </x:c>
      <x:c r="G34" s="28" t="n">
        <x:v>20000</x:v>
      </x:c>
      <x:c r="H34" s="28" t="n">
        <x:v>20000</x:v>
      </x:c>
      <x:c r="I34" s="28" t="n">
        <x:v>20000</x:v>
      </x:c>
      <x:c r="J34" s="28" t="n">
        <x:v>20000</x:v>
      </x:c>
      <x:c r="K34" s="28" t="n">
        <x:v>20000</x:v>
      </x:c>
      <x:c r="L34" s="28" t="n">
        <x:v>20000</x:v>
      </x:c>
      <x:c r="M34" s="28" t="n">
        <x:v>20000</x:v>
      </x:c>
      <x:c r="N34" s="28" t="n">
        <x:v>20000</x:v>
      </x:c>
      <x:c r="O34" s="28" t="n">
        <x:v>20000</x:v>
      </x:c>
      <x:c r="P34" s="28" t="n">
        <x:v>20000</x:v>
      </x:c>
      <x:c r="Q34" s="28" t="n">
        <x:v>20000</x:v>
      </x:c>
      <x:c r="R34" s="28" t="n">
        <x:v>20000</x:v>
      </x:c>
      <x:c r="S34" s="28" t="n">
        <x:v>20000</x:v>
      </x:c>
      <x:c r="T34" s="28" t="n">
        <x:v>20000</x:v>
      </x:c>
      <x:c r="U34" s="28" t="n">
        <x:v>20000</x:v>
      </x:c>
      <x:c r="V34" s="28" t="n">
        <x:v>20000</x:v>
      </x:c>
      <x:c r="W34" s="28" t="n">
        <x:v>20000</x:v>
      </x:c>
      <x:c r="X34" s="28" t="n">
        <x:v>20000</x:v>
      </x:c>
      <x:c r="Y34" s="28" t="n">
        <x:v>20000</x:v>
      </x:c>
      <x:c r="Z34" s="28" t="n">
        <x:v>20000</x:v>
      </x:c>
      <x:c r="AA34" s="28" t="n">
        <x:v>20000</x:v>
      </x:c>
      <x:c r="AB34" s="28" t="n">
        <x:v>20000</x:v>
      </x:c>
    </x:row>
    <x:row r="35" ht="22" customHeight="1">
      <x:c r="A35" s="3"/>
      <x:c r="B35" s="3"/>
      <x:c r="C35" s="3"/>
      <x:c r="D35" s="3"/>
      <x:c r="E35" s="5"/>
      <x:c r="F35" s="5"/>
      <x:c r="G35" s="5"/>
      <x:c r="H35" s="5"/>
      <x:c r="I35" s="5"/>
      <x:c r="J35" s="5"/>
      <x:c r="K35" s="5"/>
      <x:c r="L35" s="5"/>
      <x:c r="M35" s="5"/>
      <x:c r="N35" s="5"/>
      <x:c r="O35" s="5"/>
      <x:c r="P35" s="5"/>
      <x:c r="Q35" s="5"/>
      <x:c r="R35" s="5"/>
      <x:c r="S35" s="5"/>
      <x:c r="T35" s="5"/>
      <x:c r="U35" s="5"/>
      <x:c r="V35" s="5"/>
      <x:c r="W35" s="5"/>
      <x:c r="X35" s="5"/>
      <x:c r="Y35" s="5"/>
      <x:c r="Z35" s="5"/>
      <x:c r="AA35" s="5"/>
      <x:c r="AB35" s="5"/>
    </x:row>
    <x:row r="36" ht="22" customHeight="1">
      <x:c r="A36" s="3"/>
      <x:c r="B36" s="3"/>
      <x:c r="C36" s="34" t="str">
        <x:v>Дополнительный труд по книгам, ₽/точка (выбран)</x:v>
      </x:c>
      <x:c r="D36" s="34"/>
      <x:c r="E36" s="35" t="n">
        <x:f>IF(CHOOSE($D$4,ISNUMBER(E37),ISNUMBER(E38),ISNUMBER(E39)),CHOOSE($D$4,E37,E38,E39),"n.a.")</x:f>
        <x:v>30000</x:v>
      </x:c>
      <x:c r="F36" s="35" t="n">
        <x:f>IF(CHOOSE($D$4,ISNUMBER(F37),ISNUMBER(F38),ISNUMBER(F39)),CHOOSE($D$4,F37,F38,F39),"n.a.")</x:f>
        <x:v>30000</x:v>
      </x:c>
      <x:c r="G36" s="35" t="n">
        <x:f>IF(CHOOSE($D$4,ISNUMBER(G37),ISNUMBER(G38),ISNUMBER(G39)),CHOOSE($D$4,G37,G38,G39),"n.a.")</x:f>
        <x:v>30000</x:v>
      </x:c>
      <x:c r="H36" s="35" t="n">
        <x:f>IF(CHOOSE($D$4,ISNUMBER(H37),ISNUMBER(H38),ISNUMBER(H39)),CHOOSE($D$4,H37,H38,H39),"n.a.")</x:f>
        <x:v>30000</x:v>
      </x:c>
      <x:c r="I36" s="35" t="n">
        <x:f>IF(CHOOSE($D$4,ISNUMBER(I37),ISNUMBER(I38),ISNUMBER(I39)),CHOOSE($D$4,I37,I38,I39),"n.a.")</x:f>
        <x:v>30000</x:v>
      </x:c>
      <x:c r="J36" s="35" t="n">
        <x:f>IF(CHOOSE($D$4,ISNUMBER(J37),ISNUMBER(J38),ISNUMBER(J39)),CHOOSE($D$4,J37,J38,J39),"n.a.")</x:f>
        <x:v>30000</x:v>
      </x:c>
      <x:c r="K36" s="35" t="n">
        <x:f>IF(CHOOSE($D$4,ISNUMBER(K37),ISNUMBER(K38),ISNUMBER(K39)),CHOOSE($D$4,K37,K38,K39),"n.a.")</x:f>
        <x:v>30000</x:v>
      </x:c>
      <x:c r="L36" s="35" t="n">
        <x:f>IF(CHOOSE($D$4,ISNUMBER(L37),ISNUMBER(L38),ISNUMBER(L39)),CHOOSE($D$4,L37,L38,L39),"n.a.")</x:f>
        <x:v>30000</x:v>
      </x:c>
      <x:c r="M36" s="35" t="n">
        <x:f>IF(CHOOSE($D$4,ISNUMBER(M37),ISNUMBER(M38),ISNUMBER(M39)),CHOOSE($D$4,M37,M38,M39),"n.a.")</x:f>
        <x:v>30000</x:v>
      </x:c>
      <x:c r="N36" s="35" t="n">
        <x:f>IF(CHOOSE($D$4,ISNUMBER(N37),ISNUMBER(N38),ISNUMBER(N39)),CHOOSE($D$4,N37,N38,N39),"n.a.")</x:f>
        <x:v>30000</x:v>
      </x:c>
      <x:c r="O36" s="35" t="n">
        <x:f>IF(CHOOSE($D$4,ISNUMBER(O37),ISNUMBER(O38),ISNUMBER(O39)),CHOOSE($D$4,O37,O38,O39),"n.a.")</x:f>
        <x:v>30000</x:v>
      </x:c>
      <x:c r="P36" s="35" t="n">
        <x:f>IF(CHOOSE($D$4,ISNUMBER(P37),ISNUMBER(P38),ISNUMBER(P39)),CHOOSE($D$4,P37,P38,P39),"n.a.")</x:f>
        <x:v>30000</x:v>
      </x:c>
      <x:c r="Q36" s="35" t="n">
        <x:f>IF(CHOOSE($D$4,ISNUMBER(Q37),ISNUMBER(Q38),ISNUMBER(Q39)),CHOOSE($D$4,Q37,Q38,Q39),"n.a.")</x:f>
        <x:v>30000</x:v>
      </x:c>
      <x:c r="R36" s="35" t="n">
        <x:f>IF(CHOOSE($D$4,ISNUMBER(R37),ISNUMBER(R38),ISNUMBER(R39)),CHOOSE($D$4,R37,R38,R39),"n.a.")</x:f>
        <x:v>30000</x:v>
      </x:c>
      <x:c r="S36" s="35" t="n">
        <x:f>IF(CHOOSE($D$4,ISNUMBER(S37),ISNUMBER(S38),ISNUMBER(S39)),CHOOSE($D$4,S37,S38,S39),"n.a.")</x:f>
        <x:v>30000</x:v>
      </x:c>
      <x:c r="T36" s="35" t="n">
        <x:f>IF(CHOOSE($D$4,ISNUMBER(T37),ISNUMBER(T38),ISNUMBER(T39)),CHOOSE($D$4,T37,T38,T39),"n.a.")</x:f>
        <x:v>30000</x:v>
      </x:c>
      <x:c r="U36" s="35" t="n">
        <x:f>IF(CHOOSE($D$4,ISNUMBER(U37),ISNUMBER(U38),ISNUMBER(U39)),CHOOSE($D$4,U37,U38,U39),"n.a.")</x:f>
        <x:v>30000</x:v>
      </x:c>
      <x:c r="V36" s="35" t="n">
        <x:f>IF(CHOOSE($D$4,ISNUMBER(V37),ISNUMBER(V38),ISNUMBER(V39)),CHOOSE($D$4,V37,V38,V39),"n.a.")</x:f>
        <x:v>30000</x:v>
      </x:c>
      <x:c r="W36" s="35" t="n">
        <x:f>IF(CHOOSE($D$4,ISNUMBER(W37),ISNUMBER(W38),ISNUMBER(W39)),CHOOSE($D$4,W37,W38,W39),"n.a.")</x:f>
        <x:v>30000</x:v>
      </x:c>
      <x:c r="X36" s="35" t="n">
        <x:f>IF(CHOOSE($D$4,ISNUMBER(X37),ISNUMBER(X38),ISNUMBER(X39)),CHOOSE($D$4,X37,X38,X39),"n.a.")</x:f>
        <x:v>30000</x:v>
      </x:c>
      <x:c r="Y36" s="35" t="n">
        <x:f>IF(CHOOSE($D$4,ISNUMBER(Y37),ISNUMBER(Y38),ISNUMBER(Y39)),CHOOSE($D$4,Y37,Y38,Y39),"n.a.")</x:f>
        <x:v>30000</x:v>
      </x:c>
      <x:c r="Z36" s="35" t="n">
        <x:f>IF(CHOOSE($D$4,ISNUMBER(Z37),ISNUMBER(Z38),ISNUMBER(Z39)),CHOOSE($D$4,Z37,Z38,Z39),"n.a.")</x:f>
        <x:v>30000</x:v>
      </x:c>
      <x:c r="AA36" s="35" t="n">
        <x:f>IF(CHOOSE($D$4,ISNUMBER(AA37),ISNUMBER(AA38),ISNUMBER(AA39)),CHOOSE($D$4,AA37,AA38,AA39),"n.a.")</x:f>
        <x:v>30000</x:v>
      </x:c>
      <x:c r="AB36" s="35" t="n">
        <x:f>IF(CHOOSE($D$4,ISNUMBER(AB37),ISNUMBER(AB38),ISNUMBER(AB39)),CHOOSE($D$4,AB37,AB38,AB39),"n.a.")</x:f>
        <x:v>30000</x:v>
      </x:c>
    </x:row>
    <x:row r="37" ht="22" customHeight="1">
      <x:c r="A37" s="3"/>
      <x:c r="B37" s="3"/>
      <x:c r="C37" s="36" t="str">
        <x:v>Стресс</x:v>
      </x:c>
      <x:c r="D37" s="3"/>
      <x:c r="E37" s="28" t="n">
        <x:v>40000</x:v>
      </x:c>
      <x:c r="F37" s="28" t="n">
        <x:v>40000</x:v>
      </x:c>
      <x:c r="G37" s="28" t="n">
        <x:v>40000</x:v>
      </x:c>
      <x:c r="H37" s="28" t="n">
        <x:v>40000</x:v>
      </x:c>
      <x:c r="I37" s="28" t="n">
        <x:v>40000</x:v>
      </x:c>
      <x:c r="J37" s="28" t="n">
        <x:v>40000</x:v>
      </x:c>
      <x:c r="K37" s="28" t="n">
        <x:v>40000</x:v>
      </x:c>
      <x:c r="L37" s="28" t="n">
        <x:v>40000</x:v>
      </x:c>
      <x:c r="M37" s="28" t="n">
        <x:v>40000</x:v>
      </x:c>
      <x:c r="N37" s="28" t="n">
        <x:v>40000</x:v>
      </x:c>
      <x:c r="O37" s="28" t="n">
        <x:v>40000</x:v>
      </x:c>
      <x:c r="P37" s="28" t="n">
        <x:v>40000</x:v>
      </x:c>
      <x:c r="Q37" s="28" t="n">
        <x:v>40000</x:v>
      </x:c>
      <x:c r="R37" s="28" t="n">
        <x:v>40000</x:v>
      </x:c>
      <x:c r="S37" s="28" t="n">
        <x:v>40000</x:v>
      </x:c>
      <x:c r="T37" s="28" t="n">
        <x:v>40000</x:v>
      </x:c>
      <x:c r="U37" s="28" t="n">
        <x:v>40000</x:v>
      </x:c>
      <x:c r="V37" s="28" t="n">
        <x:v>40000</x:v>
      </x:c>
      <x:c r="W37" s="28" t="n">
        <x:v>40000</x:v>
      </x:c>
      <x:c r="X37" s="28" t="n">
        <x:v>40000</x:v>
      </x:c>
      <x:c r="Y37" s="28" t="n">
        <x:v>40000</x:v>
      </x:c>
      <x:c r="Z37" s="28" t="n">
        <x:v>40000</x:v>
      </x:c>
      <x:c r="AA37" s="28" t="n">
        <x:v>40000</x:v>
      </x:c>
      <x:c r="AB37" s="28" t="n">
        <x:v>40000</x:v>
      </x:c>
    </x:row>
    <x:row r="38" ht="22" customHeight="1">
      <x:c r="A38" s="3"/>
      <x:c r="B38" s="3"/>
      <x:c r="C38" s="36" t="str">
        <x:v>Базовый</x:v>
      </x:c>
      <x:c r="D38" s="3"/>
      <x:c r="E38" s="28" t="n">
        <x:v>30000</x:v>
      </x:c>
      <x:c r="F38" s="28" t="n">
        <x:v>30000</x:v>
      </x:c>
      <x:c r="G38" s="28" t="n">
        <x:v>30000</x:v>
      </x:c>
      <x:c r="H38" s="28" t="n">
        <x:v>30000</x:v>
      </x:c>
      <x:c r="I38" s="28" t="n">
        <x:v>30000</x:v>
      </x:c>
      <x:c r="J38" s="28" t="n">
        <x:v>30000</x:v>
      </x:c>
      <x:c r="K38" s="28" t="n">
        <x:v>30000</x:v>
      </x:c>
      <x:c r="L38" s="28" t="n">
        <x:v>30000</x:v>
      </x:c>
      <x:c r="M38" s="28" t="n">
        <x:v>30000</x:v>
      </x:c>
      <x:c r="N38" s="28" t="n">
        <x:v>30000</x:v>
      </x:c>
      <x:c r="O38" s="28" t="n">
        <x:v>30000</x:v>
      </x:c>
      <x:c r="P38" s="28" t="n">
        <x:v>30000</x:v>
      </x:c>
      <x:c r="Q38" s="28" t="n">
        <x:v>30000</x:v>
      </x:c>
      <x:c r="R38" s="28" t="n">
        <x:v>30000</x:v>
      </x:c>
      <x:c r="S38" s="28" t="n">
        <x:v>30000</x:v>
      </x:c>
      <x:c r="T38" s="28" t="n">
        <x:v>30000</x:v>
      </x:c>
      <x:c r="U38" s="28" t="n">
        <x:v>30000</x:v>
      </x:c>
      <x:c r="V38" s="28" t="n">
        <x:v>30000</x:v>
      </x:c>
      <x:c r="W38" s="28" t="n">
        <x:v>30000</x:v>
      </x:c>
      <x:c r="X38" s="28" t="n">
        <x:v>30000</x:v>
      </x:c>
      <x:c r="Y38" s="28" t="n">
        <x:v>30000</x:v>
      </x:c>
      <x:c r="Z38" s="28" t="n">
        <x:v>30000</x:v>
      </x:c>
      <x:c r="AA38" s="28" t="n">
        <x:v>30000</x:v>
      </x:c>
      <x:c r="AB38" s="28" t="n">
        <x:v>30000</x:v>
      </x:c>
    </x:row>
    <x:row r="39" ht="22" customHeight="1">
      <x:c r="A39" s="3"/>
      <x:c r="B39" s="3"/>
      <x:c r="C39" s="36" t="str">
        <x:v>Рост</x:v>
      </x:c>
      <x:c r="D39" s="3"/>
      <x:c r="E39" s="28" t="n">
        <x:v>35000</x:v>
      </x:c>
      <x:c r="F39" s="28" t="n">
        <x:v>35000</x:v>
      </x:c>
      <x:c r="G39" s="28" t="n">
        <x:v>35000</x:v>
      </x:c>
      <x:c r="H39" s="28" t="n">
        <x:v>35000</x:v>
      </x:c>
      <x:c r="I39" s="28" t="n">
        <x:v>35000</x:v>
      </x:c>
      <x:c r="J39" s="28" t="n">
        <x:v>35000</x:v>
      </x:c>
      <x:c r="K39" s="28" t="n">
        <x:v>35000</x:v>
      </x:c>
      <x:c r="L39" s="28" t="n">
        <x:v>35000</x:v>
      </x:c>
      <x:c r="M39" s="28" t="n">
        <x:v>35000</x:v>
      </x:c>
      <x:c r="N39" s="28" t="n">
        <x:v>35000</x:v>
      </x:c>
      <x:c r="O39" s="28" t="n">
        <x:v>35000</x:v>
      </x:c>
      <x:c r="P39" s="28" t="n">
        <x:v>35000</x:v>
      </x:c>
      <x:c r="Q39" s="28" t="n">
        <x:v>35000</x:v>
      </x:c>
      <x:c r="R39" s="28" t="n">
        <x:v>35000</x:v>
      </x:c>
      <x:c r="S39" s="28" t="n">
        <x:v>35000</x:v>
      </x:c>
      <x:c r="T39" s="28" t="n">
        <x:v>35000</x:v>
      </x:c>
      <x:c r="U39" s="28" t="n">
        <x:v>35000</x:v>
      </x:c>
      <x:c r="V39" s="28" t="n">
        <x:v>35000</x:v>
      </x:c>
      <x:c r="W39" s="28" t="n">
        <x:v>35000</x:v>
      </x:c>
      <x:c r="X39" s="28" t="n">
        <x:v>35000</x:v>
      </x:c>
      <x:c r="Y39" s="28" t="n">
        <x:v>35000</x:v>
      </x:c>
      <x:c r="Z39" s="28" t="n">
        <x:v>35000</x:v>
      </x:c>
      <x:c r="AA39" s="28" t="n">
        <x:v>35000</x:v>
      </x:c>
      <x:c r="AB39" s="28" t="n">
        <x:v>35000</x:v>
      </x:c>
    </x:row>
    <x:row r="40" ht="22" customHeight="1">
      <x:c r="A40" s="3"/>
      <x:c r="B40" s="3"/>
      <x:c r="C40" s="3"/>
      <x:c r="D40" s="3"/>
      <x:c r="E40" s="5"/>
      <x:c r="F40" s="5"/>
      <x:c r="G40" s="5"/>
      <x:c r="H40" s="5"/>
      <x:c r="I40" s="5"/>
      <x:c r="J40" s="5"/>
      <x:c r="K40" s="5"/>
      <x:c r="L40" s="5"/>
      <x:c r="M40" s="5"/>
      <x:c r="N40" s="5"/>
      <x:c r="O40" s="5"/>
      <x:c r="P40" s="5"/>
      <x:c r="Q40" s="5"/>
      <x:c r="R40" s="5"/>
      <x:c r="S40" s="5"/>
      <x:c r="T40" s="5"/>
      <x:c r="U40" s="5"/>
      <x:c r="V40" s="5"/>
      <x:c r="W40" s="5"/>
      <x:c r="X40" s="5"/>
      <x:c r="Y40" s="5"/>
      <x:c r="Z40" s="5"/>
      <x:c r="AA40" s="5"/>
      <x:c r="AB40" s="5"/>
    </x:row>
    <x:row r="41" ht="22" customHeight="1">
      <x:c r="A41" s="3"/>
      <x:c r="B41" s="3"/>
      <x:c r="C41" s="34" t="str">
        <x:v>Чистый результат допсервисов, ₽/точка (выбран)</x:v>
      </x:c>
      <x:c r="D41" s="34"/>
      <x:c r="E41" s="35" t="n">
        <x:f>IF(CHOOSE($D$4,ISNUMBER(E42),ISNUMBER(E43),ISNUMBER(E44)),CHOOSE($D$4,E42,E43,E44),"n.a.")</x:f>
        <x:v>0</x:v>
      </x:c>
      <x:c r="F41" s="35" t="n">
        <x:f>IF(CHOOSE($D$4,ISNUMBER(F42),ISNUMBER(F43),ISNUMBER(F44)),CHOOSE($D$4,F42,F43,F44),"n.a.")</x:f>
        <x:v>0</x:v>
      </x:c>
      <x:c r="G41" s="35" t="n">
        <x:f>IF(CHOOSE($D$4,ISNUMBER(G42),ISNUMBER(G43),ISNUMBER(G44)),CHOOSE($D$4,G42,G43,G44),"n.a.")</x:f>
        <x:v>0</x:v>
      </x:c>
      <x:c r="H41" s="35" t="n">
        <x:f>IF(CHOOSE($D$4,ISNUMBER(H42),ISNUMBER(H43),ISNUMBER(H44)),CHOOSE($D$4,H42,H43,H44),"n.a.")</x:f>
        <x:v>0</x:v>
      </x:c>
      <x:c r="I41" s="35" t="n">
        <x:f>IF(CHOOSE($D$4,ISNUMBER(I42),ISNUMBER(I43),ISNUMBER(I44)),CHOOSE($D$4,I42,I43,I44),"n.a.")</x:f>
        <x:v>0</x:v>
      </x:c>
      <x:c r="J41" s="35" t="n">
        <x:f>IF(CHOOSE($D$4,ISNUMBER(J42),ISNUMBER(J43),ISNUMBER(J44)),CHOOSE($D$4,J42,J43,J44),"n.a.")</x:f>
        <x:v>0</x:v>
      </x:c>
      <x:c r="K41" s="35" t="n">
        <x:f>IF(CHOOSE($D$4,ISNUMBER(K42),ISNUMBER(K43),ISNUMBER(K44)),CHOOSE($D$4,K42,K43,K44),"n.a.")</x:f>
        <x:v>0</x:v>
      </x:c>
      <x:c r="L41" s="35" t="n">
        <x:f>IF(CHOOSE($D$4,ISNUMBER(L42),ISNUMBER(L43),ISNUMBER(L44)),CHOOSE($D$4,L42,L43,L44),"n.a.")</x:f>
        <x:v>0</x:v>
      </x:c>
      <x:c r="M41" s="35" t="n">
        <x:f>IF(CHOOSE($D$4,ISNUMBER(M42),ISNUMBER(M43),ISNUMBER(M44)),CHOOSE($D$4,M42,M43,M44),"n.a.")</x:f>
        <x:v>0</x:v>
      </x:c>
      <x:c r="N41" s="35" t="n">
        <x:f>IF(CHOOSE($D$4,ISNUMBER(N42),ISNUMBER(N43),ISNUMBER(N44)),CHOOSE($D$4,N42,N43,N44),"n.a.")</x:f>
        <x:v>0</x:v>
      </x:c>
      <x:c r="O41" s="35" t="n">
        <x:f>IF(CHOOSE($D$4,ISNUMBER(O42),ISNUMBER(O43),ISNUMBER(O44)),CHOOSE($D$4,O42,O43,O44),"n.a.")</x:f>
        <x:v>0</x:v>
      </x:c>
      <x:c r="P41" s="35" t="n">
        <x:f>IF(CHOOSE($D$4,ISNUMBER(P42),ISNUMBER(P43),ISNUMBER(P44)),CHOOSE($D$4,P42,P43,P44),"n.a.")</x:f>
        <x:v>0</x:v>
      </x:c>
      <x:c r="Q41" s="35" t="n">
        <x:f>IF(CHOOSE($D$4,ISNUMBER(Q42),ISNUMBER(Q43),ISNUMBER(Q44)),CHOOSE($D$4,Q42,Q43,Q44),"n.a.")</x:f>
        <x:v>0</x:v>
      </x:c>
      <x:c r="R41" s="35" t="n">
        <x:f>IF(CHOOSE($D$4,ISNUMBER(R42),ISNUMBER(R43),ISNUMBER(R44)),CHOOSE($D$4,R42,R43,R44),"n.a.")</x:f>
        <x:v>0</x:v>
      </x:c>
      <x:c r="S41" s="35" t="n">
        <x:f>IF(CHOOSE($D$4,ISNUMBER(S42),ISNUMBER(S43),ISNUMBER(S44)),CHOOSE($D$4,S42,S43,S44),"n.a.")</x:f>
        <x:v>0</x:v>
      </x:c>
      <x:c r="T41" s="35" t="n">
        <x:f>IF(CHOOSE($D$4,ISNUMBER(T42),ISNUMBER(T43),ISNUMBER(T44)),CHOOSE($D$4,T42,T43,T44),"n.a.")</x:f>
        <x:v>0</x:v>
      </x:c>
      <x:c r="U41" s="35" t="n">
        <x:f>IF(CHOOSE($D$4,ISNUMBER(U42),ISNUMBER(U43),ISNUMBER(U44)),CHOOSE($D$4,U42,U43,U44),"n.a.")</x:f>
        <x:v>0</x:v>
      </x:c>
      <x:c r="V41" s="35" t="n">
        <x:f>IF(CHOOSE($D$4,ISNUMBER(V42),ISNUMBER(V43),ISNUMBER(V44)),CHOOSE($D$4,V42,V43,V44),"n.a.")</x:f>
        <x:v>0</x:v>
      </x:c>
      <x:c r="W41" s="35" t="n">
        <x:f>IF(CHOOSE($D$4,ISNUMBER(W42),ISNUMBER(W43),ISNUMBER(W44)),CHOOSE($D$4,W42,W43,W44),"n.a.")</x:f>
        <x:v>0</x:v>
      </x:c>
      <x:c r="X41" s="35" t="n">
        <x:f>IF(CHOOSE($D$4,ISNUMBER(X42),ISNUMBER(X43),ISNUMBER(X44)),CHOOSE($D$4,X42,X43,X44),"n.a.")</x:f>
        <x:v>0</x:v>
      </x:c>
      <x:c r="Y41" s="35" t="n">
        <x:f>IF(CHOOSE($D$4,ISNUMBER(Y42),ISNUMBER(Y43),ISNUMBER(Y44)),CHOOSE($D$4,Y42,Y43,Y44),"n.a.")</x:f>
        <x:v>0</x:v>
      </x:c>
      <x:c r="Z41" s="35" t="n">
        <x:f>IF(CHOOSE($D$4,ISNUMBER(Z42),ISNUMBER(Z43),ISNUMBER(Z44)),CHOOSE($D$4,Z42,Z43,Z44),"n.a.")</x:f>
        <x:v>0</x:v>
      </x:c>
      <x:c r="AA41" s="35" t="n">
        <x:f>IF(CHOOSE($D$4,ISNUMBER(AA42),ISNUMBER(AA43),ISNUMBER(AA44)),CHOOSE($D$4,AA42,AA43,AA44),"n.a.")</x:f>
        <x:v>0</x:v>
      </x:c>
      <x:c r="AB41" s="35" t="n">
        <x:f>IF(CHOOSE($D$4,ISNUMBER(AB42),ISNUMBER(AB43),ISNUMBER(AB44)),CHOOSE($D$4,AB42,AB43,AB44),"n.a.")</x:f>
        <x:v>0</x:v>
      </x:c>
    </x:row>
    <x:row r="42" ht="22" customHeight="1">
      <x:c r="A42" s="3"/>
      <x:c r="B42" s="3"/>
      <x:c r="C42" s="36" t="str">
        <x:v>Стресс</x:v>
      </x:c>
      <x:c r="D42" s="3"/>
      <x:c r="E42" s="28" t="n">
        <x:v>0</x:v>
      </x:c>
      <x:c r="F42" s="28" t="n">
        <x:v>0</x:v>
      </x:c>
      <x:c r="G42" s="28" t="n">
        <x:v>0</x:v>
      </x:c>
      <x:c r="H42" s="28" t="n">
        <x:v>0</x:v>
      </x:c>
      <x:c r="I42" s="28" t="n">
        <x:v>0</x:v>
      </x:c>
      <x:c r="J42" s="28" t="n">
        <x:v>0</x:v>
      </x:c>
      <x:c r="K42" s="28" t="n">
        <x:v>0</x:v>
      </x:c>
      <x:c r="L42" s="28" t="n">
        <x:v>0</x:v>
      </x:c>
      <x:c r="M42" s="28" t="n">
        <x:v>0</x:v>
      </x:c>
      <x:c r="N42" s="28" t="n">
        <x:v>0</x:v>
      </x:c>
      <x:c r="O42" s="28" t="n">
        <x:v>0</x:v>
      </x:c>
      <x:c r="P42" s="28" t="n">
        <x:v>0</x:v>
      </x:c>
      <x:c r="Q42" s="28" t="n">
        <x:v>0</x:v>
      </x:c>
      <x:c r="R42" s="28" t="n">
        <x:v>0</x:v>
      </x:c>
      <x:c r="S42" s="28" t="n">
        <x:v>0</x:v>
      </x:c>
      <x:c r="T42" s="28" t="n">
        <x:v>0</x:v>
      </x:c>
      <x:c r="U42" s="28" t="n">
        <x:v>0</x:v>
      </x:c>
      <x:c r="V42" s="28" t="n">
        <x:v>0</x:v>
      </x:c>
      <x:c r="W42" s="28" t="n">
        <x:v>0</x:v>
      </x:c>
      <x:c r="X42" s="28" t="n">
        <x:v>0</x:v>
      </x:c>
      <x:c r="Y42" s="28" t="n">
        <x:v>0</x:v>
      </x:c>
      <x:c r="Z42" s="28" t="n">
        <x:v>0</x:v>
      </x:c>
      <x:c r="AA42" s="28" t="n">
        <x:v>0</x:v>
      </x:c>
      <x:c r="AB42" s="28" t="n">
        <x:v>0</x:v>
      </x:c>
    </x:row>
    <x:row r="43" ht="22" customHeight="1">
      <x:c r="A43" s="3"/>
      <x:c r="B43" s="3"/>
      <x:c r="C43" s="36" t="str">
        <x:v>Базовый</x:v>
      </x:c>
      <x:c r="D43" s="3"/>
      <x:c r="E43" s="28" t="n">
        <x:v>0</x:v>
      </x:c>
      <x:c r="F43" s="28" t="n">
        <x:v>0</x:v>
      </x:c>
      <x:c r="G43" s="28" t="n">
        <x:v>0</x:v>
      </x:c>
      <x:c r="H43" s="28" t="n">
        <x:v>0</x:v>
      </x:c>
      <x:c r="I43" s="28" t="n">
        <x:v>0</x:v>
      </x:c>
      <x:c r="J43" s="28" t="n">
        <x:v>0</x:v>
      </x:c>
      <x:c r="K43" s="28" t="n">
        <x:v>0</x:v>
      </x:c>
      <x:c r="L43" s="28" t="n">
        <x:v>0</x:v>
      </x:c>
      <x:c r="M43" s="28" t="n">
        <x:v>0</x:v>
      </x:c>
      <x:c r="N43" s="28" t="n">
        <x:v>0</x:v>
      </x:c>
      <x:c r="O43" s="28" t="n">
        <x:v>0</x:v>
      </x:c>
      <x:c r="P43" s="28" t="n">
        <x:v>0</x:v>
      </x:c>
      <x:c r="Q43" s="28" t="n">
        <x:v>0</x:v>
      </x:c>
      <x:c r="R43" s="28" t="n">
        <x:v>0</x:v>
      </x:c>
      <x:c r="S43" s="28" t="n">
        <x:v>0</x:v>
      </x:c>
      <x:c r="T43" s="28" t="n">
        <x:v>0</x:v>
      </x:c>
      <x:c r="U43" s="28" t="n">
        <x:v>0</x:v>
      </x:c>
      <x:c r="V43" s="28" t="n">
        <x:v>0</x:v>
      </x:c>
      <x:c r="W43" s="28" t="n">
        <x:v>0</x:v>
      </x:c>
      <x:c r="X43" s="28" t="n">
        <x:v>0</x:v>
      </x:c>
      <x:c r="Y43" s="28" t="n">
        <x:v>0</x:v>
      </x:c>
      <x:c r="Z43" s="28" t="n">
        <x:v>0</x:v>
      </x:c>
      <x:c r="AA43" s="28" t="n">
        <x:v>0</x:v>
      </x:c>
      <x:c r="AB43" s="28" t="n">
        <x:v>0</x:v>
      </x:c>
    </x:row>
    <x:row r="44" ht="22" customHeight="1">
      <x:c r="A44" s="3"/>
      <x:c r="B44" s="3"/>
      <x:c r="C44" s="36" t="str">
        <x:v>Рост</x:v>
      </x:c>
      <x:c r="D44" s="3"/>
      <x:c r="E44" s="28" t="n">
        <x:v>0</x:v>
      </x:c>
      <x:c r="F44" s="28" t="n">
        <x:v>0</x:v>
      </x:c>
      <x:c r="G44" s="28" t="n">
        <x:v>0</x:v>
      </x:c>
      <x:c r="H44" s="28" t="n">
        <x:v>0</x:v>
      </x:c>
      <x:c r="I44" s="28" t="n">
        <x:v>0</x:v>
      </x:c>
      <x:c r="J44" s="28" t="n">
        <x:v>0</x:v>
      </x:c>
      <x:c r="K44" s="28" t="n">
        <x:v>0</x:v>
      </x:c>
      <x:c r="L44" s="28" t="n">
        <x:v>0</x:v>
      </x:c>
      <x:c r="M44" s="28" t="n">
        <x:v>0</x:v>
      </x:c>
      <x:c r="N44" s="28" t="n">
        <x:v>0</x:v>
      </x:c>
      <x:c r="O44" s="28" t="n">
        <x:v>0</x:v>
      </x:c>
      <x:c r="P44" s="28" t="n">
        <x:v>0</x:v>
      </x:c>
      <x:c r="Q44" s="28" t="n">
        <x:v>0</x:v>
      </x:c>
      <x:c r="R44" s="28" t="n">
        <x:v>0</x:v>
      </x:c>
      <x:c r="S44" s="28" t="n">
        <x:v>0</x:v>
      </x:c>
      <x:c r="T44" s="28" t="n">
        <x:v>0</x:v>
      </x:c>
      <x:c r="U44" s="28" t="n">
        <x:v>0</x:v>
      </x:c>
      <x:c r="V44" s="28" t="n">
        <x:v>0</x:v>
      </x:c>
      <x:c r="W44" s="28" t="n">
        <x:v>0</x:v>
      </x:c>
      <x:c r="X44" s="28" t="n">
        <x:v>0</x:v>
      </x:c>
      <x:c r="Y44" s="28" t="n">
        <x:v>0</x:v>
      </x:c>
      <x:c r="Z44" s="28" t="n">
        <x:v>0</x:v>
      </x:c>
      <x:c r="AA44" s="28" t="n">
        <x:v>0</x:v>
      </x:c>
      <x:c r="AB44" s="28" t="n">
        <x:v>0</x:v>
      </x:c>
    </x:row>
    <x:row r="45" ht="22" customHeight="1">
      <x:c r="A45" s="3"/>
      <x:c r="B45" s="3"/>
      <x:c r="C45" s="3"/>
      <x:c r="D45" s="3"/>
      <x:c r="E45" s="5"/>
      <x:c r="F45" s="5"/>
      <x:c r="G45" s="5"/>
      <x:c r="H45" s="5"/>
      <x:c r="I45" s="5"/>
      <x:c r="J45" s="5"/>
      <x:c r="K45" s="5"/>
      <x:c r="L45" s="5"/>
      <x:c r="M45" s="5"/>
      <x:c r="N45" s="5"/>
      <x:c r="O45" s="5"/>
      <x:c r="P45" s="5"/>
      <x:c r="Q45" s="5"/>
      <x:c r="R45" s="5"/>
      <x:c r="S45" s="5"/>
      <x:c r="T45" s="5"/>
      <x:c r="U45" s="5"/>
      <x:c r="V45" s="5"/>
      <x:c r="W45" s="5"/>
      <x:c r="X45" s="5"/>
      <x:c r="Y45" s="5"/>
      <x:c r="Z45" s="5"/>
      <x:c r="AA45" s="5"/>
      <x:c r="AB45" s="5"/>
    </x:row>
    <x:row r="46" ht="22" customHeight="1">
      <x:c r="A46" s="3"/>
      <x:c r="B46" s="3"/>
      <x:c r="C46" s="34" t="str">
        <x:v>Сетевой спрос: 1 точка, книг/мес (выбран)</x:v>
      </x:c>
      <x:c r="D46" s="34"/>
      <x:c r="E46" s="35" t="n">
        <x:f>IF(CHOOSE($D$4,ISNUMBER(E47),ISNUMBER(E48),ISNUMBER(E49)),CHOOSE($D$4,E47,E48,E49),"n.a.")</x:f>
        <x:v>350</x:v>
      </x:c>
      <x:c r="F46" s="35" t="n">
        <x:f>IF(CHOOSE($D$4,ISNUMBER(F47),ISNUMBER(F48),ISNUMBER(F49)),CHOOSE($D$4,F47,F48,F49),"n.a.")</x:f>
        <x:v>350</x:v>
      </x:c>
      <x:c r="G46" s="35" t="n">
        <x:f>IF(CHOOSE($D$4,ISNUMBER(G47),ISNUMBER(G48),ISNUMBER(G49)),CHOOSE($D$4,G47,G48,G49),"n.a.")</x:f>
        <x:v>350</x:v>
      </x:c>
      <x:c r="H46" s="35" t="n">
        <x:f>IF(CHOOSE($D$4,ISNUMBER(H47),ISNUMBER(H48),ISNUMBER(H49)),CHOOSE($D$4,H47,H48,H49),"n.a.")</x:f>
        <x:v>350</x:v>
      </x:c>
      <x:c r="I46" s="35" t="n">
        <x:f>IF(CHOOSE($D$4,ISNUMBER(I47),ISNUMBER(I48),ISNUMBER(I49)),CHOOSE($D$4,I47,I48,I49),"n.a.")</x:f>
        <x:v>350</x:v>
      </x:c>
      <x:c r="J46" s="35" t="n">
        <x:f>IF(CHOOSE($D$4,ISNUMBER(J47),ISNUMBER(J48),ISNUMBER(J49)),CHOOSE($D$4,J47,J48,J49),"n.a.")</x:f>
        <x:v>350</x:v>
      </x:c>
      <x:c r="K46" s="35" t="n">
        <x:f>IF(CHOOSE($D$4,ISNUMBER(K47),ISNUMBER(K48),ISNUMBER(K49)),CHOOSE($D$4,K47,K48,K49),"n.a.")</x:f>
        <x:v>350</x:v>
      </x:c>
      <x:c r="L46" s="35" t="n">
        <x:f>IF(CHOOSE($D$4,ISNUMBER(L47),ISNUMBER(L48),ISNUMBER(L49)),CHOOSE($D$4,L47,L48,L49),"n.a.")</x:f>
        <x:v>350</x:v>
      </x:c>
      <x:c r="M46" s="35" t="n">
        <x:f>IF(CHOOSE($D$4,ISNUMBER(M47),ISNUMBER(M48),ISNUMBER(M49)),CHOOSE($D$4,M47,M48,M49),"n.a.")</x:f>
        <x:v>350</x:v>
      </x:c>
      <x:c r="N46" s="35" t="n">
        <x:f>IF(CHOOSE($D$4,ISNUMBER(N47),ISNUMBER(N48),ISNUMBER(N49)),CHOOSE($D$4,N47,N48,N49),"n.a.")</x:f>
        <x:v>350</x:v>
      </x:c>
      <x:c r="O46" s="35" t="n">
        <x:f>IF(CHOOSE($D$4,ISNUMBER(O47),ISNUMBER(O48),ISNUMBER(O49)),CHOOSE($D$4,O47,O48,O49),"n.a.")</x:f>
        <x:v>350</x:v>
      </x:c>
      <x:c r="P46" s="35" t="n">
        <x:f>IF(CHOOSE($D$4,ISNUMBER(P47),ISNUMBER(P48),ISNUMBER(P49)),CHOOSE($D$4,P47,P48,P49),"n.a.")</x:f>
        <x:v>350</x:v>
      </x:c>
      <x:c r="Q46" s="35" t="n">
        <x:f>IF(CHOOSE($D$4,ISNUMBER(Q47),ISNUMBER(Q48),ISNUMBER(Q49)),CHOOSE($D$4,Q47,Q48,Q49),"n.a.")</x:f>
        <x:v>350</x:v>
      </x:c>
      <x:c r="R46" s="35" t="n">
        <x:f>IF(CHOOSE($D$4,ISNUMBER(R47),ISNUMBER(R48),ISNUMBER(R49)),CHOOSE($D$4,R47,R48,R49),"n.a.")</x:f>
        <x:v>350</x:v>
      </x:c>
      <x:c r="S46" s="35" t="n">
        <x:f>IF(CHOOSE($D$4,ISNUMBER(S47),ISNUMBER(S48),ISNUMBER(S49)),CHOOSE($D$4,S47,S48,S49),"n.a.")</x:f>
        <x:v>350</x:v>
      </x:c>
      <x:c r="T46" s="35" t="n">
        <x:f>IF(CHOOSE($D$4,ISNUMBER(T47),ISNUMBER(T48),ISNUMBER(T49)),CHOOSE($D$4,T47,T48,T49),"n.a.")</x:f>
        <x:v>350</x:v>
      </x:c>
      <x:c r="U46" s="35" t="n">
        <x:f>IF(CHOOSE($D$4,ISNUMBER(U47),ISNUMBER(U48),ISNUMBER(U49)),CHOOSE($D$4,U47,U48,U49),"n.a.")</x:f>
        <x:v>350</x:v>
      </x:c>
      <x:c r="V46" s="35" t="n">
        <x:f>IF(CHOOSE($D$4,ISNUMBER(V47),ISNUMBER(V48),ISNUMBER(V49)),CHOOSE($D$4,V47,V48,V49),"n.a.")</x:f>
        <x:v>350</x:v>
      </x:c>
      <x:c r="W46" s="35" t="n">
        <x:f>IF(CHOOSE($D$4,ISNUMBER(W47),ISNUMBER(W48),ISNUMBER(W49)),CHOOSE($D$4,W47,W48,W49),"n.a.")</x:f>
        <x:v>350</x:v>
      </x:c>
      <x:c r="X46" s="35" t="n">
        <x:f>IF(CHOOSE($D$4,ISNUMBER(X47),ISNUMBER(X48),ISNUMBER(X49)),CHOOSE($D$4,X47,X48,X49),"n.a.")</x:f>
        <x:v>350</x:v>
      </x:c>
      <x:c r="Y46" s="35" t="n">
        <x:f>IF(CHOOSE($D$4,ISNUMBER(Y47),ISNUMBER(Y48),ISNUMBER(Y49)),CHOOSE($D$4,Y47,Y48,Y49),"n.a.")</x:f>
        <x:v>350</x:v>
      </x:c>
      <x:c r="Z46" s="35" t="n">
        <x:f>IF(CHOOSE($D$4,ISNUMBER(Z47),ISNUMBER(Z48),ISNUMBER(Z49)),CHOOSE($D$4,Z47,Z48,Z49),"n.a.")</x:f>
        <x:v>350</x:v>
      </x:c>
      <x:c r="AA46" s="35" t="n">
        <x:f>IF(CHOOSE($D$4,ISNUMBER(AA47),ISNUMBER(AA48),ISNUMBER(AA49)),CHOOSE($D$4,AA47,AA48,AA49),"n.a.")</x:f>
        <x:v>350</x:v>
      </x:c>
      <x:c r="AB46" s="35" t="n">
        <x:f>IF(CHOOSE($D$4,ISNUMBER(AB47),ISNUMBER(AB48),ISNUMBER(AB49)),CHOOSE($D$4,AB47,AB48,AB49),"n.a.")</x:f>
        <x:v>350</x:v>
      </x:c>
    </x:row>
    <x:row r="47" ht="22" customHeight="1">
      <x:c r="A47" s="3"/>
      <x:c r="B47" s="3"/>
      <x:c r="C47" s="36" t="str">
        <x:v>Стресс</x:v>
      </x:c>
      <x:c r="D47" s="3"/>
      <x:c r="E47" s="28" t="n">
        <x:v>200</x:v>
      </x:c>
      <x:c r="F47" s="28" t="n">
        <x:v>200</x:v>
      </x:c>
      <x:c r="G47" s="28" t="n">
        <x:v>200</x:v>
      </x:c>
      <x:c r="H47" s="28" t="n">
        <x:v>200</x:v>
      </x:c>
      <x:c r="I47" s="28" t="n">
        <x:v>200</x:v>
      </x:c>
      <x:c r="J47" s="28" t="n">
        <x:v>200</x:v>
      </x:c>
      <x:c r="K47" s="28" t="n">
        <x:v>200</x:v>
      </x:c>
      <x:c r="L47" s="28" t="n">
        <x:v>200</x:v>
      </x:c>
      <x:c r="M47" s="28" t="n">
        <x:v>200</x:v>
      </x:c>
      <x:c r="N47" s="28" t="n">
        <x:v>200</x:v>
      </x:c>
      <x:c r="O47" s="28" t="n">
        <x:v>200</x:v>
      </x:c>
      <x:c r="P47" s="28" t="n">
        <x:v>200</x:v>
      </x:c>
      <x:c r="Q47" s="28" t="n">
        <x:v>200</x:v>
      </x:c>
      <x:c r="R47" s="28" t="n">
        <x:v>200</x:v>
      </x:c>
      <x:c r="S47" s="28" t="n">
        <x:v>200</x:v>
      </x:c>
      <x:c r="T47" s="28" t="n">
        <x:v>200</x:v>
      </x:c>
      <x:c r="U47" s="28" t="n">
        <x:v>200</x:v>
      </x:c>
      <x:c r="V47" s="28" t="n">
        <x:v>200</x:v>
      </x:c>
      <x:c r="W47" s="28" t="n">
        <x:v>200</x:v>
      </x:c>
      <x:c r="X47" s="28" t="n">
        <x:v>200</x:v>
      </x:c>
      <x:c r="Y47" s="28" t="n">
        <x:v>200</x:v>
      </x:c>
      <x:c r="Z47" s="28" t="n">
        <x:v>200</x:v>
      </x:c>
      <x:c r="AA47" s="28" t="n">
        <x:v>200</x:v>
      </x:c>
      <x:c r="AB47" s="28" t="n">
        <x:v>200</x:v>
      </x:c>
    </x:row>
    <x:row r="48" ht="22" customHeight="1">
      <x:c r="A48" s="3"/>
      <x:c r="B48" s="3"/>
      <x:c r="C48" s="36" t="str">
        <x:v>Базовый</x:v>
      </x:c>
      <x:c r="D48" s="3"/>
      <x:c r="E48" s="28" t="n">
        <x:v>350</x:v>
      </x:c>
      <x:c r="F48" s="28" t="n">
        <x:v>350</x:v>
      </x:c>
      <x:c r="G48" s="28" t="n">
        <x:v>350</x:v>
      </x:c>
      <x:c r="H48" s="28" t="n">
        <x:v>350</x:v>
      </x:c>
      <x:c r="I48" s="28" t="n">
        <x:v>350</x:v>
      </x:c>
      <x:c r="J48" s="28" t="n">
        <x:v>350</x:v>
      </x:c>
      <x:c r="K48" s="28" t="n">
        <x:v>350</x:v>
      </x:c>
      <x:c r="L48" s="28" t="n">
        <x:v>350</x:v>
      </x:c>
      <x:c r="M48" s="28" t="n">
        <x:v>350</x:v>
      </x:c>
      <x:c r="N48" s="28" t="n">
        <x:v>350</x:v>
      </x:c>
      <x:c r="O48" s="28" t="n">
        <x:v>350</x:v>
      </x:c>
      <x:c r="P48" s="28" t="n">
        <x:v>350</x:v>
      </x:c>
      <x:c r="Q48" s="28" t="n">
        <x:v>350</x:v>
      </x:c>
      <x:c r="R48" s="28" t="n">
        <x:v>350</x:v>
      </x:c>
      <x:c r="S48" s="28" t="n">
        <x:v>350</x:v>
      </x:c>
      <x:c r="T48" s="28" t="n">
        <x:v>350</x:v>
      </x:c>
      <x:c r="U48" s="28" t="n">
        <x:v>350</x:v>
      </x:c>
      <x:c r="V48" s="28" t="n">
        <x:v>350</x:v>
      </x:c>
      <x:c r="W48" s="28" t="n">
        <x:v>350</x:v>
      </x:c>
      <x:c r="X48" s="28" t="n">
        <x:v>350</x:v>
      </x:c>
      <x:c r="Y48" s="28" t="n">
        <x:v>350</x:v>
      </x:c>
      <x:c r="Z48" s="28" t="n">
        <x:v>350</x:v>
      </x:c>
      <x:c r="AA48" s="28" t="n">
        <x:v>350</x:v>
      </x:c>
      <x:c r="AB48" s="28" t="n">
        <x:v>350</x:v>
      </x:c>
    </x:row>
    <x:row r="49" ht="22" customHeight="1">
      <x:c r="A49" s="3"/>
      <x:c r="B49" s="3"/>
      <x:c r="C49" s="36" t="str">
        <x:v>Рост</x:v>
      </x:c>
      <x:c r="D49" s="3"/>
      <x:c r="E49" s="28" t="n">
        <x:v>500</x:v>
      </x:c>
      <x:c r="F49" s="28" t="n">
        <x:v>500</x:v>
      </x:c>
      <x:c r="G49" s="28" t="n">
        <x:v>500</x:v>
      </x:c>
      <x:c r="H49" s="28" t="n">
        <x:v>500</x:v>
      </x:c>
      <x:c r="I49" s="28" t="n">
        <x:v>500</x:v>
      </x:c>
      <x:c r="J49" s="28" t="n">
        <x:v>500</x:v>
      </x:c>
      <x:c r="K49" s="28" t="n">
        <x:v>500</x:v>
      </x:c>
      <x:c r="L49" s="28" t="n">
        <x:v>500</x:v>
      </x:c>
      <x:c r="M49" s="28" t="n">
        <x:v>500</x:v>
      </x:c>
      <x:c r="N49" s="28" t="n">
        <x:v>500</x:v>
      </x:c>
      <x:c r="O49" s="28" t="n">
        <x:v>500</x:v>
      </x:c>
      <x:c r="P49" s="28" t="n">
        <x:v>500</x:v>
      </x:c>
      <x:c r="Q49" s="28" t="n">
        <x:v>500</x:v>
      </x:c>
      <x:c r="R49" s="28" t="n">
        <x:v>500</x:v>
      </x:c>
      <x:c r="S49" s="28" t="n">
        <x:v>500</x:v>
      </x:c>
      <x:c r="T49" s="28" t="n">
        <x:v>500</x:v>
      </x:c>
      <x:c r="U49" s="28" t="n">
        <x:v>500</x:v>
      </x:c>
      <x:c r="V49" s="28" t="n">
        <x:v>500</x:v>
      </x:c>
      <x:c r="W49" s="28" t="n">
        <x:v>500</x:v>
      </x:c>
      <x:c r="X49" s="28" t="n">
        <x:v>500</x:v>
      </x:c>
      <x:c r="Y49" s="28" t="n">
        <x:v>500</x:v>
      </x:c>
      <x:c r="Z49" s="28" t="n">
        <x:v>500</x:v>
      </x:c>
      <x:c r="AA49" s="28" t="n">
        <x:v>500</x:v>
      </x:c>
      <x:c r="AB49" s="28" t="n">
        <x:v>500</x:v>
      </x:c>
    </x:row>
    <x:row r="50" ht="22" customHeight="1">
      <x:c r="A50" s="3"/>
      <x:c r="B50" s="3"/>
      <x:c r="C50" s="3"/>
      <x:c r="D50" s="3"/>
      <x:c r="E50" s="5"/>
      <x:c r="F50" s="5"/>
      <x:c r="G50" s="5"/>
      <x:c r="H50" s="5"/>
      <x:c r="I50" s="5"/>
      <x:c r="J50" s="5"/>
      <x:c r="K50" s="5"/>
      <x:c r="L50" s="5"/>
      <x:c r="M50" s="5"/>
      <x:c r="N50" s="5"/>
      <x:c r="O50" s="5"/>
      <x:c r="P50" s="5"/>
      <x:c r="Q50" s="5"/>
      <x:c r="R50" s="5"/>
      <x:c r="S50" s="5"/>
      <x:c r="T50" s="5"/>
      <x:c r="U50" s="5"/>
      <x:c r="V50" s="5"/>
      <x:c r="W50" s="5"/>
      <x:c r="X50" s="5"/>
      <x:c r="Y50" s="5"/>
      <x:c r="Z50" s="5"/>
      <x:c r="AA50" s="5"/>
      <x:c r="AB50" s="5"/>
    </x:row>
    <x:row r="51" ht="22" customHeight="1">
      <x:c r="A51" s="3"/>
      <x:c r="B51" s="3"/>
      <x:c r="C51" s="34" t="str">
        <x:v>Сетевой спрос: 2 точки, книг/мес (выбран)</x:v>
      </x:c>
      <x:c r="D51" s="34"/>
      <x:c r="E51" s="35" t="n">
        <x:f>IF(CHOOSE($D$4,ISNUMBER(E52),ISNUMBER(E53),ISNUMBER(E54)),CHOOSE($D$4,E52,E53,E54),"n.a.")</x:f>
        <x:v>650</x:v>
      </x:c>
      <x:c r="F51" s="35" t="n">
        <x:f>IF(CHOOSE($D$4,ISNUMBER(F52),ISNUMBER(F53),ISNUMBER(F54)),CHOOSE($D$4,F52,F53,F54),"n.a.")</x:f>
        <x:v>650</x:v>
      </x:c>
      <x:c r="G51" s="35" t="n">
        <x:f>IF(CHOOSE($D$4,ISNUMBER(G52),ISNUMBER(G53),ISNUMBER(G54)),CHOOSE($D$4,G52,G53,G54),"n.a.")</x:f>
        <x:v>650</x:v>
      </x:c>
      <x:c r="H51" s="35" t="n">
        <x:f>IF(CHOOSE($D$4,ISNUMBER(H52),ISNUMBER(H53),ISNUMBER(H54)),CHOOSE($D$4,H52,H53,H54),"n.a.")</x:f>
        <x:v>650</x:v>
      </x:c>
      <x:c r="I51" s="35" t="n">
        <x:f>IF(CHOOSE($D$4,ISNUMBER(I52),ISNUMBER(I53),ISNUMBER(I54)),CHOOSE($D$4,I52,I53,I54),"n.a.")</x:f>
        <x:v>650</x:v>
      </x:c>
      <x:c r="J51" s="35" t="n">
        <x:f>IF(CHOOSE($D$4,ISNUMBER(J52),ISNUMBER(J53),ISNUMBER(J54)),CHOOSE($D$4,J52,J53,J54),"n.a.")</x:f>
        <x:v>650</x:v>
      </x:c>
      <x:c r="K51" s="35" t="n">
        <x:f>IF(CHOOSE($D$4,ISNUMBER(K52),ISNUMBER(K53),ISNUMBER(K54)),CHOOSE($D$4,K52,K53,K54),"n.a.")</x:f>
        <x:v>650</x:v>
      </x:c>
      <x:c r="L51" s="35" t="n">
        <x:f>IF(CHOOSE($D$4,ISNUMBER(L52),ISNUMBER(L53),ISNUMBER(L54)),CHOOSE($D$4,L52,L53,L54),"n.a.")</x:f>
        <x:v>650</x:v>
      </x:c>
      <x:c r="M51" s="35" t="n">
        <x:f>IF(CHOOSE($D$4,ISNUMBER(M52),ISNUMBER(M53),ISNUMBER(M54)),CHOOSE($D$4,M52,M53,M54),"n.a.")</x:f>
        <x:v>650</x:v>
      </x:c>
      <x:c r="N51" s="35" t="n">
        <x:f>IF(CHOOSE($D$4,ISNUMBER(N52),ISNUMBER(N53),ISNUMBER(N54)),CHOOSE($D$4,N52,N53,N54),"n.a.")</x:f>
        <x:v>650</x:v>
      </x:c>
      <x:c r="O51" s="35" t="n">
        <x:f>IF(CHOOSE($D$4,ISNUMBER(O52),ISNUMBER(O53),ISNUMBER(O54)),CHOOSE($D$4,O52,O53,O54),"n.a.")</x:f>
        <x:v>650</x:v>
      </x:c>
      <x:c r="P51" s="35" t="n">
        <x:f>IF(CHOOSE($D$4,ISNUMBER(P52),ISNUMBER(P53),ISNUMBER(P54)),CHOOSE($D$4,P52,P53,P54),"n.a.")</x:f>
        <x:v>650</x:v>
      </x:c>
      <x:c r="Q51" s="35" t="n">
        <x:f>IF(CHOOSE($D$4,ISNUMBER(Q52),ISNUMBER(Q53),ISNUMBER(Q54)),CHOOSE($D$4,Q52,Q53,Q54),"n.a.")</x:f>
        <x:v>650</x:v>
      </x:c>
      <x:c r="R51" s="35" t="n">
        <x:f>IF(CHOOSE($D$4,ISNUMBER(R52),ISNUMBER(R53),ISNUMBER(R54)),CHOOSE($D$4,R52,R53,R54),"n.a.")</x:f>
        <x:v>650</x:v>
      </x:c>
      <x:c r="S51" s="35" t="n">
        <x:f>IF(CHOOSE($D$4,ISNUMBER(S52),ISNUMBER(S53),ISNUMBER(S54)),CHOOSE($D$4,S52,S53,S54),"n.a.")</x:f>
        <x:v>650</x:v>
      </x:c>
      <x:c r="T51" s="35" t="n">
        <x:f>IF(CHOOSE($D$4,ISNUMBER(T52),ISNUMBER(T53),ISNUMBER(T54)),CHOOSE($D$4,T52,T53,T54),"n.a.")</x:f>
        <x:v>650</x:v>
      </x:c>
      <x:c r="U51" s="35" t="n">
        <x:f>IF(CHOOSE($D$4,ISNUMBER(U52),ISNUMBER(U53),ISNUMBER(U54)),CHOOSE($D$4,U52,U53,U54),"n.a.")</x:f>
        <x:v>650</x:v>
      </x:c>
      <x:c r="V51" s="35" t="n">
        <x:f>IF(CHOOSE($D$4,ISNUMBER(V52),ISNUMBER(V53),ISNUMBER(V54)),CHOOSE($D$4,V52,V53,V54),"n.a.")</x:f>
        <x:v>650</x:v>
      </x:c>
      <x:c r="W51" s="35" t="n">
        <x:f>IF(CHOOSE($D$4,ISNUMBER(W52),ISNUMBER(W53),ISNUMBER(W54)),CHOOSE($D$4,W52,W53,W54),"n.a.")</x:f>
        <x:v>650</x:v>
      </x:c>
      <x:c r="X51" s="35" t="n">
        <x:f>IF(CHOOSE($D$4,ISNUMBER(X52),ISNUMBER(X53),ISNUMBER(X54)),CHOOSE($D$4,X52,X53,X54),"n.a.")</x:f>
        <x:v>650</x:v>
      </x:c>
      <x:c r="Y51" s="35" t="n">
        <x:f>IF(CHOOSE($D$4,ISNUMBER(Y52),ISNUMBER(Y53),ISNUMBER(Y54)),CHOOSE($D$4,Y52,Y53,Y54),"n.a.")</x:f>
        <x:v>650</x:v>
      </x:c>
      <x:c r="Z51" s="35" t="n">
        <x:f>IF(CHOOSE($D$4,ISNUMBER(Z52),ISNUMBER(Z53),ISNUMBER(Z54)),CHOOSE($D$4,Z52,Z53,Z54),"n.a.")</x:f>
        <x:v>650</x:v>
      </x:c>
      <x:c r="AA51" s="35" t="n">
        <x:f>IF(CHOOSE($D$4,ISNUMBER(AA52),ISNUMBER(AA53),ISNUMBER(AA54)),CHOOSE($D$4,AA52,AA53,AA54),"n.a.")</x:f>
        <x:v>650</x:v>
      </x:c>
      <x:c r="AB51" s="35" t="n">
        <x:f>IF(CHOOSE($D$4,ISNUMBER(AB52),ISNUMBER(AB53),ISNUMBER(AB54)),CHOOSE($D$4,AB52,AB53,AB54),"n.a.")</x:f>
        <x:v>650</x:v>
      </x:c>
    </x:row>
    <x:row r="52" ht="22" customHeight="1">
      <x:c r="A52" s="3"/>
      <x:c r="B52" s="3"/>
      <x:c r="C52" s="36" t="str">
        <x:v>Стресс</x:v>
      </x:c>
      <x:c r="D52" s="3"/>
      <x:c r="E52" s="28" t="n">
        <x:v>350</x:v>
      </x:c>
      <x:c r="F52" s="28" t="n">
        <x:v>350</x:v>
      </x:c>
      <x:c r="G52" s="28" t="n">
        <x:v>350</x:v>
      </x:c>
      <x:c r="H52" s="28" t="n">
        <x:v>350</x:v>
      </x:c>
      <x:c r="I52" s="28" t="n">
        <x:v>350</x:v>
      </x:c>
      <x:c r="J52" s="28" t="n">
        <x:v>350</x:v>
      </x:c>
      <x:c r="K52" s="28" t="n">
        <x:v>350</x:v>
      </x:c>
      <x:c r="L52" s="28" t="n">
        <x:v>350</x:v>
      </x:c>
      <x:c r="M52" s="28" t="n">
        <x:v>350</x:v>
      </x:c>
      <x:c r="N52" s="28" t="n">
        <x:v>350</x:v>
      </x:c>
      <x:c r="O52" s="28" t="n">
        <x:v>350</x:v>
      </x:c>
      <x:c r="P52" s="28" t="n">
        <x:v>350</x:v>
      </x:c>
      <x:c r="Q52" s="28" t="n">
        <x:v>350</x:v>
      </x:c>
      <x:c r="R52" s="28" t="n">
        <x:v>350</x:v>
      </x:c>
      <x:c r="S52" s="28" t="n">
        <x:v>350</x:v>
      </x:c>
      <x:c r="T52" s="28" t="n">
        <x:v>350</x:v>
      </x:c>
      <x:c r="U52" s="28" t="n">
        <x:v>350</x:v>
      </x:c>
      <x:c r="V52" s="28" t="n">
        <x:v>350</x:v>
      </x:c>
      <x:c r="W52" s="28" t="n">
        <x:v>350</x:v>
      </x:c>
      <x:c r="X52" s="28" t="n">
        <x:v>350</x:v>
      </x:c>
      <x:c r="Y52" s="28" t="n">
        <x:v>350</x:v>
      </x:c>
      <x:c r="Z52" s="28" t="n">
        <x:v>350</x:v>
      </x:c>
      <x:c r="AA52" s="28" t="n">
        <x:v>350</x:v>
      </x:c>
      <x:c r="AB52" s="28" t="n">
        <x:v>350</x:v>
      </x:c>
    </x:row>
    <x:row r="53" ht="22" customHeight="1">
      <x:c r="A53" s="3"/>
      <x:c r="B53" s="3"/>
      <x:c r="C53" s="36" t="str">
        <x:v>Базовый</x:v>
      </x:c>
      <x:c r="D53" s="3"/>
      <x:c r="E53" s="28" t="n">
        <x:v>650</x:v>
      </x:c>
      <x:c r="F53" s="28" t="n">
        <x:v>650</x:v>
      </x:c>
      <x:c r="G53" s="28" t="n">
        <x:v>650</x:v>
      </x:c>
      <x:c r="H53" s="28" t="n">
        <x:v>650</x:v>
      </x:c>
      <x:c r="I53" s="28" t="n">
        <x:v>650</x:v>
      </x:c>
      <x:c r="J53" s="28" t="n">
        <x:v>650</x:v>
      </x:c>
      <x:c r="K53" s="28" t="n">
        <x:v>650</x:v>
      </x:c>
      <x:c r="L53" s="28" t="n">
        <x:v>650</x:v>
      </x:c>
      <x:c r="M53" s="28" t="n">
        <x:v>650</x:v>
      </x:c>
      <x:c r="N53" s="28" t="n">
        <x:v>650</x:v>
      </x:c>
      <x:c r="O53" s="28" t="n">
        <x:v>650</x:v>
      </x:c>
      <x:c r="P53" s="28" t="n">
        <x:v>650</x:v>
      </x:c>
      <x:c r="Q53" s="28" t="n">
        <x:v>650</x:v>
      </x:c>
      <x:c r="R53" s="28" t="n">
        <x:v>650</x:v>
      </x:c>
      <x:c r="S53" s="28" t="n">
        <x:v>650</x:v>
      </x:c>
      <x:c r="T53" s="28" t="n">
        <x:v>650</x:v>
      </x:c>
      <x:c r="U53" s="28" t="n">
        <x:v>650</x:v>
      </x:c>
      <x:c r="V53" s="28" t="n">
        <x:v>650</x:v>
      </x:c>
      <x:c r="W53" s="28" t="n">
        <x:v>650</x:v>
      </x:c>
      <x:c r="X53" s="28" t="n">
        <x:v>650</x:v>
      </x:c>
      <x:c r="Y53" s="28" t="n">
        <x:v>650</x:v>
      </x:c>
      <x:c r="Z53" s="28" t="n">
        <x:v>650</x:v>
      </x:c>
      <x:c r="AA53" s="28" t="n">
        <x:v>650</x:v>
      </x:c>
      <x:c r="AB53" s="28" t="n">
        <x:v>650</x:v>
      </x:c>
    </x:row>
    <x:row r="54" ht="22" customHeight="1">
      <x:c r="A54" s="3"/>
      <x:c r="B54" s="3"/>
      <x:c r="C54" s="36" t="str">
        <x:v>Рост</x:v>
      </x:c>
      <x:c r="D54" s="3"/>
      <x:c r="E54" s="28" t="n">
        <x:v>900</x:v>
      </x:c>
      <x:c r="F54" s="28" t="n">
        <x:v>900</x:v>
      </x:c>
      <x:c r="G54" s="28" t="n">
        <x:v>900</x:v>
      </x:c>
      <x:c r="H54" s="28" t="n">
        <x:v>900</x:v>
      </x:c>
      <x:c r="I54" s="28" t="n">
        <x:v>900</x:v>
      </x:c>
      <x:c r="J54" s="28" t="n">
        <x:v>900</x:v>
      </x:c>
      <x:c r="K54" s="28" t="n">
        <x:v>900</x:v>
      </x:c>
      <x:c r="L54" s="28" t="n">
        <x:v>900</x:v>
      </x:c>
      <x:c r="M54" s="28" t="n">
        <x:v>900</x:v>
      </x:c>
      <x:c r="N54" s="28" t="n">
        <x:v>900</x:v>
      </x:c>
      <x:c r="O54" s="28" t="n">
        <x:v>900</x:v>
      </x:c>
      <x:c r="P54" s="28" t="n">
        <x:v>900</x:v>
      </x:c>
      <x:c r="Q54" s="28" t="n">
        <x:v>900</x:v>
      </x:c>
      <x:c r="R54" s="28" t="n">
        <x:v>900</x:v>
      </x:c>
      <x:c r="S54" s="28" t="n">
        <x:v>900</x:v>
      </x:c>
      <x:c r="T54" s="28" t="n">
        <x:v>900</x:v>
      </x:c>
      <x:c r="U54" s="28" t="n">
        <x:v>900</x:v>
      </x:c>
      <x:c r="V54" s="28" t="n">
        <x:v>900</x:v>
      </x:c>
      <x:c r="W54" s="28" t="n">
        <x:v>900</x:v>
      </x:c>
      <x:c r="X54" s="28" t="n">
        <x:v>900</x:v>
      </x:c>
      <x:c r="Y54" s="28" t="n">
        <x:v>900</x:v>
      </x:c>
      <x:c r="Z54" s="28" t="n">
        <x:v>900</x:v>
      </x:c>
      <x:c r="AA54" s="28" t="n">
        <x:v>900</x:v>
      </x:c>
      <x:c r="AB54" s="28" t="n">
        <x:v>900</x:v>
      </x:c>
    </x:row>
    <x:row r="55" ht="22" customHeight="1">
      <x:c r="A55" s="3"/>
      <x:c r="B55" s="3"/>
      <x:c r="C55" s="3"/>
      <x:c r="D55" s="3"/>
      <x:c r="E55" s="5"/>
      <x:c r="F55" s="5"/>
      <x:c r="G55" s="5"/>
      <x:c r="H55" s="5"/>
      <x:c r="I55" s="5"/>
      <x:c r="J55" s="5"/>
      <x:c r="K55" s="5"/>
      <x:c r="L55" s="5"/>
      <x:c r="M55" s="5"/>
      <x:c r="N55" s="5"/>
      <x:c r="O55" s="5"/>
      <x:c r="P55" s="5"/>
      <x:c r="Q55" s="5"/>
      <x:c r="R55" s="5"/>
      <x:c r="S55" s="5"/>
      <x:c r="T55" s="5"/>
      <x:c r="U55" s="5"/>
      <x:c r="V55" s="5"/>
      <x:c r="W55" s="5"/>
      <x:c r="X55" s="5"/>
      <x:c r="Y55" s="5"/>
      <x:c r="Z55" s="5"/>
      <x:c r="AA55" s="5"/>
      <x:c r="AB55" s="5"/>
    </x:row>
    <x:row r="56" ht="22" customHeight="1">
      <x:c r="A56" s="3"/>
      <x:c r="B56" s="3"/>
      <x:c r="C56" s="34" t="str">
        <x:v>Сетевой спрос: 3 точки, книг/мес (выбран)</x:v>
      </x:c>
      <x:c r="D56" s="34"/>
      <x:c r="E56" s="35" t="n">
        <x:f>IF(CHOOSE($D$4,ISNUMBER(E57),ISNUMBER(E58),ISNUMBER(E59)),CHOOSE($D$4,E57,E58,E59),"n.a.")</x:f>
        <x:v>900</x:v>
      </x:c>
      <x:c r="F56" s="35" t="n">
        <x:f>IF(CHOOSE($D$4,ISNUMBER(F57),ISNUMBER(F58),ISNUMBER(F59)),CHOOSE($D$4,F57,F58,F59),"n.a.")</x:f>
        <x:v>900</x:v>
      </x:c>
      <x:c r="G56" s="35" t="n">
        <x:f>IF(CHOOSE($D$4,ISNUMBER(G57),ISNUMBER(G58),ISNUMBER(G59)),CHOOSE($D$4,G57,G58,G59),"n.a.")</x:f>
        <x:v>900</x:v>
      </x:c>
      <x:c r="H56" s="35" t="n">
        <x:f>IF(CHOOSE($D$4,ISNUMBER(H57),ISNUMBER(H58),ISNUMBER(H59)),CHOOSE($D$4,H57,H58,H59),"n.a.")</x:f>
        <x:v>900</x:v>
      </x:c>
      <x:c r="I56" s="35" t="n">
        <x:f>IF(CHOOSE($D$4,ISNUMBER(I57),ISNUMBER(I58),ISNUMBER(I59)),CHOOSE($D$4,I57,I58,I59),"n.a.")</x:f>
        <x:v>900</x:v>
      </x:c>
      <x:c r="J56" s="35" t="n">
        <x:f>IF(CHOOSE($D$4,ISNUMBER(J57),ISNUMBER(J58),ISNUMBER(J59)),CHOOSE($D$4,J57,J58,J59),"n.a.")</x:f>
        <x:v>900</x:v>
      </x:c>
      <x:c r="K56" s="35" t="n">
        <x:f>IF(CHOOSE($D$4,ISNUMBER(K57),ISNUMBER(K58),ISNUMBER(K59)),CHOOSE($D$4,K57,K58,K59),"n.a.")</x:f>
        <x:v>900</x:v>
      </x:c>
      <x:c r="L56" s="35" t="n">
        <x:f>IF(CHOOSE($D$4,ISNUMBER(L57),ISNUMBER(L58),ISNUMBER(L59)),CHOOSE($D$4,L57,L58,L59),"n.a.")</x:f>
        <x:v>900</x:v>
      </x:c>
      <x:c r="M56" s="35" t="n">
        <x:f>IF(CHOOSE($D$4,ISNUMBER(M57),ISNUMBER(M58),ISNUMBER(M59)),CHOOSE($D$4,M57,M58,M59),"n.a.")</x:f>
        <x:v>900</x:v>
      </x:c>
      <x:c r="N56" s="35" t="n">
        <x:f>IF(CHOOSE($D$4,ISNUMBER(N57),ISNUMBER(N58),ISNUMBER(N59)),CHOOSE($D$4,N57,N58,N59),"n.a.")</x:f>
        <x:v>900</x:v>
      </x:c>
      <x:c r="O56" s="35" t="n">
        <x:f>IF(CHOOSE($D$4,ISNUMBER(O57),ISNUMBER(O58),ISNUMBER(O59)),CHOOSE($D$4,O57,O58,O59),"n.a.")</x:f>
        <x:v>900</x:v>
      </x:c>
      <x:c r="P56" s="35" t="n">
        <x:f>IF(CHOOSE($D$4,ISNUMBER(P57),ISNUMBER(P58),ISNUMBER(P59)),CHOOSE($D$4,P57,P58,P59),"n.a.")</x:f>
        <x:v>900</x:v>
      </x:c>
      <x:c r="Q56" s="35" t="n">
        <x:f>IF(CHOOSE($D$4,ISNUMBER(Q57),ISNUMBER(Q58),ISNUMBER(Q59)),CHOOSE($D$4,Q57,Q58,Q59),"n.a.")</x:f>
        <x:v>900</x:v>
      </x:c>
      <x:c r="R56" s="35" t="n">
        <x:f>IF(CHOOSE($D$4,ISNUMBER(R57),ISNUMBER(R58),ISNUMBER(R59)),CHOOSE($D$4,R57,R58,R59),"n.a.")</x:f>
        <x:v>900</x:v>
      </x:c>
      <x:c r="S56" s="35" t="n">
        <x:f>IF(CHOOSE($D$4,ISNUMBER(S57),ISNUMBER(S58),ISNUMBER(S59)),CHOOSE($D$4,S57,S58,S59),"n.a.")</x:f>
        <x:v>900</x:v>
      </x:c>
      <x:c r="T56" s="35" t="n">
        <x:f>IF(CHOOSE($D$4,ISNUMBER(T57),ISNUMBER(T58),ISNUMBER(T59)),CHOOSE($D$4,T57,T58,T59),"n.a.")</x:f>
        <x:v>900</x:v>
      </x:c>
      <x:c r="U56" s="35" t="n">
        <x:f>IF(CHOOSE($D$4,ISNUMBER(U57),ISNUMBER(U58),ISNUMBER(U59)),CHOOSE($D$4,U57,U58,U59),"n.a.")</x:f>
        <x:v>900</x:v>
      </x:c>
      <x:c r="V56" s="35" t="n">
        <x:f>IF(CHOOSE($D$4,ISNUMBER(V57),ISNUMBER(V58),ISNUMBER(V59)),CHOOSE($D$4,V57,V58,V59),"n.a.")</x:f>
        <x:v>900</x:v>
      </x:c>
      <x:c r="W56" s="35" t="n">
        <x:f>IF(CHOOSE($D$4,ISNUMBER(W57),ISNUMBER(W58),ISNUMBER(W59)),CHOOSE($D$4,W57,W58,W59),"n.a.")</x:f>
        <x:v>900</x:v>
      </x:c>
      <x:c r="X56" s="35" t="n">
        <x:f>IF(CHOOSE($D$4,ISNUMBER(X57),ISNUMBER(X58),ISNUMBER(X59)),CHOOSE($D$4,X57,X58,X59),"n.a.")</x:f>
        <x:v>900</x:v>
      </x:c>
      <x:c r="Y56" s="35" t="n">
        <x:f>IF(CHOOSE($D$4,ISNUMBER(Y57),ISNUMBER(Y58),ISNUMBER(Y59)),CHOOSE($D$4,Y57,Y58,Y59),"n.a.")</x:f>
        <x:v>900</x:v>
      </x:c>
      <x:c r="Z56" s="35" t="n">
        <x:f>IF(CHOOSE($D$4,ISNUMBER(Z57),ISNUMBER(Z58),ISNUMBER(Z59)),CHOOSE($D$4,Z57,Z58,Z59),"n.a.")</x:f>
        <x:v>900</x:v>
      </x:c>
      <x:c r="AA56" s="35" t="n">
        <x:f>IF(CHOOSE($D$4,ISNUMBER(AA57),ISNUMBER(AA58),ISNUMBER(AA59)),CHOOSE($D$4,AA57,AA58,AA59),"n.a.")</x:f>
        <x:v>900</x:v>
      </x:c>
      <x:c r="AB56" s="35" t="n">
        <x:f>IF(CHOOSE($D$4,ISNUMBER(AB57),ISNUMBER(AB58),ISNUMBER(AB59)),CHOOSE($D$4,AB57,AB58,AB59),"n.a.")</x:f>
        <x:v>900</x:v>
      </x:c>
    </x:row>
    <x:row r="57" ht="22" customHeight="1">
      <x:c r="A57" s="3"/>
      <x:c r="B57" s="3"/>
      <x:c r="C57" s="36" t="str">
        <x:v>Стресс</x:v>
      </x:c>
      <x:c r="D57" s="3"/>
      <x:c r="E57" s="28" t="n">
        <x:v>450</x:v>
      </x:c>
      <x:c r="F57" s="28" t="n">
        <x:v>450</x:v>
      </x:c>
      <x:c r="G57" s="28" t="n">
        <x:v>450</x:v>
      </x:c>
      <x:c r="H57" s="28" t="n">
        <x:v>450</x:v>
      </x:c>
      <x:c r="I57" s="28" t="n">
        <x:v>450</x:v>
      </x:c>
      <x:c r="J57" s="28" t="n">
        <x:v>450</x:v>
      </x:c>
      <x:c r="K57" s="28" t="n">
        <x:v>450</x:v>
      </x:c>
      <x:c r="L57" s="28" t="n">
        <x:v>450</x:v>
      </x:c>
      <x:c r="M57" s="28" t="n">
        <x:v>450</x:v>
      </x:c>
      <x:c r="N57" s="28" t="n">
        <x:v>450</x:v>
      </x:c>
      <x:c r="O57" s="28" t="n">
        <x:v>450</x:v>
      </x:c>
      <x:c r="P57" s="28" t="n">
        <x:v>450</x:v>
      </x:c>
      <x:c r="Q57" s="28" t="n">
        <x:v>450</x:v>
      </x:c>
      <x:c r="R57" s="28" t="n">
        <x:v>450</x:v>
      </x:c>
      <x:c r="S57" s="28" t="n">
        <x:v>450</x:v>
      </x:c>
      <x:c r="T57" s="28" t="n">
        <x:v>450</x:v>
      </x:c>
      <x:c r="U57" s="28" t="n">
        <x:v>450</x:v>
      </x:c>
      <x:c r="V57" s="28" t="n">
        <x:v>450</x:v>
      </x:c>
      <x:c r="W57" s="28" t="n">
        <x:v>450</x:v>
      </x:c>
      <x:c r="X57" s="28" t="n">
        <x:v>450</x:v>
      </x:c>
      <x:c r="Y57" s="28" t="n">
        <x:v>450</x:v>
      </x:c>
      <x:c r="Z57" s="28" t="n">
        <x:v>450</x:v>
      </x:c>
      <x:c r="AA57" s="28" t="n">
        <x:v>450</x:v>
      </x:c>
      <x:c r="AB57" s="28" t="n">
        <x:v>450</x:v>
      </x:c>
    </x:row>
    <x:row r="58" ht="22" customHeight="1">
      <x:c r="A58" s="3"/>
      <x:c r="B58" s="3"/>
      <x:c r="C58" s="36" t="str">
        <x:v>Базовый</x:v>
      </x:c>
      <x:c r="D58" s="3"/>
      <x:c r="E58" s="28" t="n">
        <x:v>900</x:v>
      </x:c>
      <x:c r="F58" s="28" t="n">
        <x:v>900</x:v>
      </x:c>
      <x:c r="G58" s="28" t="n">
        <x:v>900</x:v>
      </x:c>
      <x:c r="H58" s="28" t="n">
        <x:v>900</x:v>
      </x:c>
      <x:c r="I58" s="28" t="n">
        <x:v>900</x:v>
      </x:c>
      <x:c r="J58" s="28" t="n">
        <x:v>900</x:v>
      </x:c>
      <x:c r="K58" s="28" t="n">
        <x:v>900</x:v>
      </x:c>
      <x:c r="L58" s="28" t="n">
        <x:v>900</x:v>
      </x:c>
      <x:c r="M58" s="28" t="n">
        <x:v>900</x:v>
      </x:c>
      <x:c r="N58" s="28" t="n">
        <x:v>900</x:v>
      </x:c>
      <x:c r="O58" s="28" t="n">
        <x:v>900</x:v>
      </x:c>
      <x:c r="P58" s="28" t="n">
        <x:v>900</x:v>
      </x:c>
      <x:c r="Q58" s="28" t="n">
        <x:v>900</x:v>
      </x:c>
      <x:c r="R58" s="28" t="n">
        <x:v>900</x:v>
      </x:c>
      <x:c r="S58" s="28" t="n">
        <x:v>900</x:v>
      </x:c>
      <x:c r="T58" s="28" t="n">
        <x:v>900</x:v>
      </x:c>
      <x:c r="U58" s="28" t="n">
        <x:v>900</x:v>
      </x:c>
      <x:c r="V58" s="28" t="n">
        <x:v>900</x:v>
      </x:c>
      <x:c r="W58" s="28" t="n">
        <x:v>900</x:v>
      </x:c>
      <x:c r="X58" s="28" t="n">
        <x:v>900</x:v>
      </x:c>
      <x:c r="Y58" s="28" t="n">
        <x:v>900</x:v>
      </x:c>
      <x:c r="Z58" s="28" t="n">
        <x:v>900</x:v>
      </x:c>
      <x:c r="AA58" s="28" t="n">
        <x:v>900</x:v>
      </x:c>
      <x:c r="AB58" s="28" t="n">
        <x:v>900</x:v>
      </x:c>
    </x:row>
    <x:row r="59" ht="22" customHeight="1">
      <x:c r="A59" s="3"/>
      <x:c r="B59" s="3"/>
      <x:c r="C59" s="36" t="str">
        <x:v>Рост</x:v>
      </x:c>
      <x:c r="D59" s="3"/>
      <x:c r="E59" s="28" t="n">
        <x:v>1200</x:v>
      </x:c>
      <x:c r="F59" s="28" t="n">
        <x:v>1200</x:v>
      </x:c>
      <x:c r="G59" s="28" t="n">
        <x:v>1200</x:v>
      </x:c>
      <x:c r="H59" s="28" t="n">
        <x:v>1200</x:v>
      </x:c>
      <x:c r="I59" s="28" t="n">
        <x:v>1200</x:v>
      </x:c>
      <x:c r="J59" s="28" t="n">
        <x:v>1200</x:v>
      </x:c>
      <x:c r="K59" s="28" t="n">
        <x:v>1200</x:v>
      </x:c>
      <x:c r="L59" s="28" t="n">
        <x:v>1200</x:v>
      </x:c>
      <x:c r="M59" s="28" t="n">
        <x:v>1200</x:v>
      </x:c>
      <x:c r="N59" s="28" t="n">
        <x:v>1200</x:v>
      </x:c>
      <x:c r="O59" s="28" t="n">
        <x:v>1200</x:v>
      </x:c>
      <x:c r="P59" s="28" t="n">
        <x:v>1200</x:v>
      </x:c>
      <x:c r="Q59" s="28" t="n">
        <x:v>1200</x:v>
      </x:c>
      <x:c r="R59" s="28" t="n">
        <x:v>1200</x:v>
      </x:c>
      <x:c r="S59" s="28" t="n">
        <x:v>1200</x:v>
      </x:c>
      <x:c r="T59" s="28" t="n">
        <x:v>1200</x:v>
      </x:c>
      <x:c r="U59" s="28" t="n">
        <x:v>1200</x:v>
      </x:c>
      <x:c r="V59" s="28" t="n">
        <x:v>1200</x:v>
      </x:c>
      <x:c r="W59" s="28" t="n">
        <x:v>1200</x:v>
      </x:c>
      <x:c r="X59" s="28" t="n">
        <x:v>1200</x:v>
      </x:c>
      <x:c r="Y59" s="28" t="n">
        <x:v>1200</x:v>
      </x:c>
      <x:c r="Z59" s="28" t="n">
        <x:v>1200</x:v>
      </x:c>
      <x:c r="AA59" s="28" t="n">
        <x:v>1200</x:v>
      </x:c>
      <x:c r="AB59" s="28" t="n">
        <x:v>1200</x:v>
      </x:c>
    </x:row>
    <x:row r="60" ht="22" customHeight="1">
      <x:c r="A60" s="3"/>
      <x:c r="B60" s="3"/>
      <x:c r="C60" s="3"/>
      <x:c r="D60" s="3"/>
      <x:c r="E60" s="5"/>
      <x:c r="F60" s="5"/>
      <x:c r="G60" s="5"/>
      <x:c r="H60" s="5"/>
      <x:c r="I60" s="5"/>
      <x:c r="J60" s="5"/>
      <x:c r="K60" s="5"/>
      <x:c r="L60" s="5"/>
      <x:c r="M60" s="5"/>
      <x:c r="N60" s="5"/>
      <x:c r="O60" s="5"/>
      <x:c r="P60" s="5"/>
      <x:c r="Q60" s="5"/>
      <x:c r="R60" s="5"/>
      <x:c r="S60" s="5"/>
      <x:c r="T60" s="5"/>
      <x:c r="U60" s="5"/>
      <x:c r="V60" s="5"/>
      <x:c r="W60" s="5"/>
      <x:c r="X60" s="5"/>
      <x:c r="Y60" s="5"/>
      <x:c r="Z60" s="5"/>
      <x:c r="AA60" s="5"/>
      <x:c r="AB60" s="5"/>
    </x:row>
    <x:row r="61" ht="22" customHeight="1">
      <x:c r="A61" s="3"/>
      <x:c r="B61" s="3"/>
      <x:c r="C61" s="34" t="str">
        <x:v>Сетевой спрос: 5 точек, книг/мес (выбран)</x:v>
      </x:c>
      <x:c r="D61" s="34"/>
      <x:c r="E61" s="35" t="n">
        <x:f>IF(CHOOSE($D$4,ISNUMBER(E62),ISNUMBER(E63),ISNUMBER(E64)),CHOOSE($D$4,E62,E63,E64),"n.a.")</x:f>
        <x:v>1250</x:v>
      </x:c>
      <x:c r="F61" s="35" t="n">
        <x:f>IF(CHOOSE($D$4,ISNUMBER(F62),ISNUMBER(F63),ISNUMBER(F64)),CHOOSE($D$4,F62,F63,F64),"n.a.")</x:f>
        <x:v>1250</x:v>
      </x:c>
      <x:c r="G61" s="35" t="n">
        <x:f>IF(CHOOSE($D$4,ISNUMBER(G62),ISNUMBER(G63),ISNUMBER(G64)),CHOOSE($D$4,G62,G63,G64),"n.a.")</x:f>
        <x:v>1250</x:v>
      </x:c>
      <x:c r="H61" s="35" t="n">
        <x:f>IF(CHOOSE($D$4,ISNUMBER(H62),ISNUMBER(H63),ISNUMBER(H64)),CHOOSE($D$4,H62,H63,H64),"n.a.")</x:f>
        <x:v>1250</x:v>
      </x:c>
      <x:c r="I61" s="35" t="n">
        <x:f>IF(CHOOSE($D$4,ISNUMBER(I62),ISNUMBER(I63),ISNUMBER(I64)),CHOOSE($D$4,I62,I63,I64),"n.a.")</x:f>
        <x:v>1250</x:v>
      </x:c>
      <x:c r="J61" s="35" t="n">
        <x:f>IF(CHOOSE($D$4,ISNUMBER(J62),ISNUMBER(J63),ISNUMBER(J64)),CHOOSE($D$4,J62,J63,J64),"n.a.")</x:f>
        <x:v>1250</x:v>
      </x:c>
      <x:c r="K61" s="35" t="n">
        <x:f>IF(CHOOSE($D$4,ISNUMBER(K62),ISNUMBER(K63),ISNUMBER(K64)),CHOOSE($D$4,K62,K63,K64),"n.a.")</x:f>
        <x:v>1250</x:v>
      </x:c>
      <x:c r="L61" s="35" t="n">
        <x:f>IF(CHOOSE($D$4,ISNUMBER(L62),ISNUMBER(L63),ISNUMBER(L64)),CHOOSE($D$4,L62,L63,L64),"n.a.")</x:f>
        <x:v>1250</x:v>
      </x:c>
      <x:c r="M61" s="35" t="n">
        <x:f>IF(CHOOSE($D$4,ISNUMBER(M62),ISNUMBER(M63),ISNUMBER(M64)),CHOOSE($D$4,M62,M63,M64),"n.a.")</x:f>
        <x:v>1250</x:v>
      </x:c>
      <x:c r="N61" s="35" t="n">
        <x:f>IF(CHOOSE($D$4,ISNUMBER(N62),ISNUMBER(N63),ISNUMBER(N64)),CHOOSE($D$4,N62,N63,N64),"n.a.")</x:f>
        <x:v>1250</x:v>
      </x:c>
      <x:c r="O61" s="35" t="n">
        <x:f>IF(CHOOSE($D$4,ISNUMBER(O62),ISNUMBER(O63),ISNUMBER(O64)),CHOOSE($D$4,O62,O63,O64),"n.a.")</x:f>
        <x:v>1250</x:v>
      </x:c>
      <x:c r="P61" s="35" t="n">
        <x:f>IF(CHOOSE($D$4,ISNUMBER(P62),ISNUMBER(P63),ISNUMBER(P64)),CHOOSE($D$4,P62,P63,P64),"n.a.")</x:f>
        <x:v>1250</x:v>
      </x:c>
      <x:c r="Q61" s="35" t="n">
        <x:f>IF(CHOOSE($D$4,ISNUMBER(Q62),ISNUMBER(Q63),ISNUMBER(Q64)),CHOOSE($D$4,Q62,Q63,Q64),"n.a.")</x:f>
        <x:v>1250</x:v>
      </x:c>
      <x:c r="R61" s="35" t="n">
        <x:f>IF(CHOOSE($D$4,ISNUMBER(R62),ISNUMBER(R63),ISNUMBER(R64)),CHOOSE($D$4,R62,R63,R64),"n.a.")</x:f>
        <x:v>1250</x:v>
      </x:c>
      <x:c r="S61" s="35" t="n">
        <x:f>IF(CHOOSE($D$4,ISNUMBER(S62),ISNUMBER(S63),ISNUMBER(S64)),CHOOSE($D$4,S62,S63,S64),"n.a.")</x:f>
        <x:v>1250</x:v>
      </x:c>
      <x:c r="T61" s="35" t="n">
        <x:f>IF(CHOOSE($D$4,ISNUMBER(T62),ISNUMBER(T63),ISNUMBER(T64)),CHOOSE($D$4,T62,T63,T64),"n.a.")</x:f>
        <x:v>1250</x:v>
      </x:c>
      <x:c r="U61" s="35" t="n">
        <x:f>IF(CHOOSE($D$4,ISNUMBER(U62),ISNUMBER(U63),ISNUMBER(U64)),CHOOSE($D$4,U62,U63,U64),"n.a.")</x:f>
        <x:v>1250</x:v>
      </x:c>
      <x:c r="V61" s="35" t="n">
        <x:f>IF(CHOOSE($D$4,ISNUMBER(V62),ISNUMBER(V63),ISNUMBER(V64)),CHOOSE($D$4,V62,V63,V64),"n.a.")</x:f>
        <x:v>1250</x:v>
      </x:c>
      <x:c r="W61" s="35" t="n">
        <x:f>IF(CHOOSE($D$4,ISNUMBER(W62),ISNUMBER(W63),ISNUMBER(W64)),CHOOSE($D$4,W62,W63,W64),"n.a.")</x:f>
        <x:v>1250</x:v>
      </x:c>
      <x:c r="X61" s="35" t="n">
        <x:f>IF(CHOOSE($D$4,ISNUMBER(X62),ISNUMBER(X63),ISNUMBER(X64)),CHOOSE($D$4,X62,X63,X64),"n.a.")</x:f>
        <x:v>1250</x:v>
      </x:c>
      <x:c r="Y61" s="35" t="n">
        <x:f>IF(CHOOSE($D$4,ISNUMBER(Y62),ISNUMBER(Y63),ISNUMBER(Y64)),CHOOSE($D$4,Y62,Y63,Y64),"n.a.")</x:f>
        <x:v>1250</x:v>
      </x:c>
      <x:c r="Z61" s="35" t="n">
        <x:f>IF(CHOOSE($D$4,ISNUMBER(Z62),ISNUMBER(Z63),ISNUMBER(Z64)),CHOOSE($D$4,Z62,Z63,Z64),"n.a.")</x:f>
        <x:v>1250</x:v>
      </x:c>
      <x:c r="AA61" s="35" t="n">
        <x:f>IF(CHOOSE($D$4,ISNUMBER(AA62),ISNUMBER(AA63),ISNUMBER(AA64)),CHOOSE($D$4,AA62,AA63,AA64),"n.a.")</x:f>
        <x:v>1250</x:v>
      </x:c>
      <x:c r="AB61" s="35" t="n">
        <x:f>IF(CHOOSE($D$4,ISNUMBER(AB62),ISNUMBER(AB63),ISNUMBER(AB64)),CHOOSE($D$4,AB62,AB63,AB64),"n.a.")</x:f>
        <x:v>1250</x:v>
      </x:c>
    </x:row>
    <x:row r="62" ht="22" customHeight="1">
      <x:c r="A62" s="3"/>
      <x:c r="B62" s="3"/>
      <x:c r="C62" s="36" t="str">
        <x:v>Стресс</x:v>
      </x:c>
      <x:c r="D62" s="3"/>
      <x:c r="E62" s="28" t="n">
        <x:v>600</x:v>
      </x:c>
      <x:c r="F62" s="28" t="n">
        <x:v>600</x:v>
      </x:c>
      <x:c r="G62" s="28" t="n">
        <x:v>600</x:v>
      </x:c>
      <x:c r="H62" s="28" t="n">
        <x:v>600</x:v>
      </x:c>
      <x:c r="I62" s="28" t="n">
        <x:v>600</x:v>
      </x:c>
      <x:c r="J62" s="28" t="n">
        <x:v>600</x:v>
      </x:c>
      <x:c r="K62" s="28" t="n">
        <x:v>600</x:v>
      </x:c>
      <x:c r="L62" s="28" t="n">
        <x:v>600</x:v>
      </x:c>
      <x:c r="M62" s="28" t="n">
        <x:v>600</x:v>
      </x:c>
      <x:c r="N62" s="28" t="n">
        <x:v>600</x:v>
      </x:c>
      <x:c r="O62" s="28" t="n">
        <x:v>600</x:v>
      </x:c>
      <x:c r="P62" s="28" t="n">
        <x:v>600</x:v>
      </x:c>
      <x:c r="Q62" s="28" t="n">
        <x:v>600</x:v>
      </x:c>
      <x:c r="R62" s="28" t="n">
        <x:v>600</x:v>
      </x:c>
      <x:c r="S62" s="28" t="n">
        <x:v>600</x:v>
      </x:c>
      <x:c r="T62" s="28" t="n">
        <x:v>600</x:v>
      </x:c>
      <x:c r="U62" s="28" t="n">
        <x:v>600</x:v>
      </x:c>
      <x:c r="V62" s="28" t="n">
        <x:v>600</x:v>
      </x:c>
      <x:c r="W62" s="28" t="n">
        <x:v>600</x:v>
      </x:c>
      <x:c r="X62" s="28" t="n">
        <x:v>600</x:v>
      </x:c>
      <x:c r="Y62" s="28" t="n">
        <x:v>600</x:v>
      </x:c>
      <x:c r="Z62" s="28" t="n">
        <x:v>600</x:v>
      </x:c>
      <x:c r="AA62" s="28" t="n">
        <x:v>600</x:v>
      </x:c>
      <x:c r="AB62" s="28" t="n">
        <x:v>600</x:v>
      </x:c>
    </x:row>
    <x:row r="63" ht="22" customHeight="1">
      <x:c r="A63" s="3"/>
      <x:c r="B63" s="3"/>
      <x:c r="C63" s="36" t="str">
        <x:v>Базовый</x:v>
      </x:c>
      <x:c r="D63" s="3"/>
      <x:c r="E63" s="28" t="n">
        <x:v>1250</x:v>
      </x:c>
      <x:c r="F63" s="28" t="n">
        <x:v>1250</x:v>
      </x:c>
      <x:c r="G63" s="28" t="n">
        <x:v>1250</x:v>
      </x:c>
      <x:c r="H63" s="28" t="n">
        <x:v>1250</x:v>
      </x:c>
      <x:c r="I63" s="28" t="n">
        <x:v>1250</x:v>
      </x:c>
      <x:c r="J63" s="28" t="n">
        <x:v>1250</x:v>
      </x:c>
      <x:c r="K63" s="28" t="n">
        <x:v>1250</x:v>
      </x:c>
      <x:c r="L63" s="28" t="n">
        <x:v>1250</x:v>
      </x:c>
      <x:c r="M63" s="28" t="n">
        <x:v>1250</x:v>
      </x:c>
      <x:c r="N63" s="28" t="n">
        <x:v>1250</x:v>
      </x:c>
      <x:c r="O63" s="28" t="n">
        <x:v>1250</x:v>
      </x:c>
      <x:c r="P63" s="28" t="n">
        <x:v>1250</x:v>
      </x:c>
      <x:c r="Q63" s="28" t="n">
        <x:v>1250</x:v>
      </x:c>
      <x:c r="R63" s="28" t="n">
        <x:v>1250</x:v>
      </x:c>
      <x:c r="S63" s="28" t="n">
        <x:v>1250</x:v>
      </x:c>
      <x:c r="T63" s="28" t="n">
        <x:v>1250</x:v>
      </x:c>
      <x:c r="U63" s="28" t="n">
        <x:v>1250</x:v>
      </x:c>
      <x:c r="V63" s="28" t="n">
        <x:v>1250</x:v>
      </x:c>
      <x:c r="W63" s="28" t="n">
        <x:v>1250</x:v>
      </x:c>
      <x:c r="X63" s="28" t="n">
        <x:v>1250</x:v>
      </x:c>
      <x:c r="Y63" s="28" t="n">
        <x:v>1250</x:v>
      </x:c>
      <x:c r="Z63" s="28" t="n">
        <x:v>1250</x:v>
      </x:c>
      <x:c r="AA63" s="28" t="n">
        <x:v>1250</x:v>
      </x:c>
      <x:c r="AB63" s="28" t="n">
        <x:v>1250</x:v>
      </x:c>
    </x:row>
    <x:row r="64" ht="22" customHeight="1">
      <x:c r="A64" s="3"/>
      <x:c r="B64" s="3"/>
      <x:c r="C64" s="36" t="str">
        <x:v>Рост</x:v>
      </x:c>
      <x:c r="D64" s="3"/>
      <x:c r="E64" s="28" t="n">
        <x:v>1700</x:v>
      </x:c>
      <x:c r="F64" s="28" t="n">
        <x:v>1700</x:v>
      </x:c>
      <x:c r="G64" s="28" t="n">
        <x:v>1700</x:v>
      </x:c>
      <x:c r="H64" s="28" t="n">
        <x:v>1700</x:v>
      </x:c>
      <x:c r="I64" s="28" t="n">
        <x:v>1700</x:v>
      </x:c>
      <x:c r="J64" s="28" t="n">
        <x:v>1700</x:v>
      </x:c>
      <x:c r="K64" s="28" t="n">
        <x:v>1700</x:v>
      </x:c>
      <x:c r="L64" s="28" t="n">
        <x:v>1700</x:v>
      </x:c>
      <x:c r="M64" s="28" t="n">
        <x:v>1700</x:v>
      </x:c>
      <x:c r="N64" s="28" t="n">
        <x:v>1700</x:v>
      </x:c>
      <x:c r="O64" s="28" t="n">
        <x:v>1700</x:v>
      </x:c>
      <x:c r="P64" s="28" t="n">
        <x:v>1700</x:v>
      </x:c>
      <x:c r="Q64" s="28" t="n">
        <x:v>1700</x:v>
      </x:c>
      <x:c r="R64" s="28" t="n">
        <x:v>1700</x:v>
      </x:c>
      <x:c r="S64" s="28" t="n">
        <x:v>1700</x:v>
      </x:c>
      <x:c r="T64" s="28" t="n">
        <x:v>1700</x:v>
      </x:c>
      <x:c r="U64" s="28" t="n">
        <x:v>1700</x:v>
      </x:c>
      <x:c r="V64" s="28" t="n">
        <x:v>1700</x:v>
      </x:c>
      <x:c r="W64" s="28" t="n">
        <x:v>1700</x:v>
      </x:c>
      <x:c r="X64" s="28" t="n">
        <x:v>1700</x:v>
      </x:c>
      <x:c r="Y64" s="28" t="n">
        <x:v>1700</x:v>
      </x:c>
      <x:c r="Z64" s="28" t="n">
        <x:v>1700</x:v>
      </x:c>
      <x:c r="AA64" s="28" t="n">
        <x:v>1700</x:v>
      </x:c>
      <x:c r="AB64" s="28" t="n">
        <x:v>1700</x:v>
      </x:c>
    </x:row>
    <x:row r="65" ht="22" customHeight="1">
      <x:c r="A65" s="3"/>
      <x:c r="B65" s="3"/>
      <x:c r="C65" s="3"/>
      <x:c r="D65" s="3"/>
      <x:c r="E65" s="5"/>
      <x:c r="F65" s="5"/>
      <x:c r="G65" s="5"/>
      <x:c r="H65" s="5"/>
      <x:c r="I65" s="5"/>
      <x:c r="J65" s="5"/>
      <x:c r="K65" s="5"/>
      <x:c r="L65" s="5"/>
      <x:c r="M65" s="5"/>
      <x:c r="N65" s="5"/>
      <x:c r="O65" s="5"/>
      <x:c r="P65" s="5"/>
      <x:c r="Q65" s="5"/>
      <x:c r="R65" s="5"/>
      <x:c r="S65" s="5"/>
      <x:c r="T65" s="5"/>
      <x:c r="U65" s="5"/>
      <x:c r="V65" s="5"/>
      <x:c r="W65" s="5"/>
      <x:c r="X65" s="5"/>
      <x:c r="Y65" s="5"/>
      <x:c r="Z65" s="5"/>
      <x:c r="AA65" s="5"/>
      <x:c r="AB65" s="5"/>
    </x:row>
    <x:row r="66" ht="22" customHeight="1">
      <x:c r="A66" s="3"/>
      <x:c r="B66" s="3"/>
      <x:c r="C66" s="37" t="str">
        <x:v>Налоговые выплаты по каждому сценарию</x:v>
      </x:c>
      <x:c r="D66" s="37"/>
      <x:c r="E66" s="38"/>
      <x:c r="F66" s="38"/>
      <x:c r="G66" s="38"/>
      <x:c r="H66" s="38"/>
      <x:c r="I66" s="38"/>
      <x:c r="J66" s="38"/>
      <x:c r="K66" s="38"/>
      <x:c r="L66" s="38"/>
      <x:c r="M66" s="38"/>
      <x:c r="N66" s="38"/>
      <x:c r="O66" s="38"/>
      <x:c r="P66" s="38"/>
      <x:c r="Q66" s="38"/>
      <x:c r="R66" s="38"/>
      <x:c r="S66" s="38"/>
      <x:c r="T66" s="38"/>
      <x:c r="U66" s="38"/>
      <x:c r="V66" s="38"/>
      <x:c r="W66" s="38"/>
      <x:c r="X66" s="38"/>
      <x:c r="Y66" s="38"/>
      <x:c r="Z66" s="38"/>
      <x:c r="AA66" s="38"/>
      <x:c r="AB66" s="38"/>
    </x:row>
    <x:row r="67" ht="22" customHeight="1">
      <x:c r="A67" s="3"/>
      <x:c r="B67" s="3"/>
      <x:c r="C67" s="14" t="str">
        <x:v>Пусто = нет данных. Явный 0 допустим. После налогов результат появится только за полностью заполненные месяцы.</x:v>
      </x:c>
      <x:c r="D67" s="14"/>
      <x:c r="E67" s="15"/>
      <x:c r="F67" s="15"/>
      <x:c r="G67" s="15"/>
      <x:c r="H67" s="15"/>
      <x:c r="I67" s="15"/>
      <x:c r="J67" s="15"/>
      <x:c r="K67" s="15"/>
      <x:c r="L67" s="15"/>
      <x:c r="M67" s="15"/>
      <x:c r="N67" s="15"/>
      <x:c r="O67" s="15"/>
      <x:c r="P67" s="5"/>
      <x:c r="Q67" s="5"/>
      <x:c r="R67" s="5"/>
      <x:c r="S67" s="5"/>
      <x:c r="T67" s="5"/>
      <x:c r="U67" s="5"/>
      <x:c r="V67" s="5"/>
      <x:c r="W67" s="5"/>
      <x:c r="X67" s="5"/>
      <x:c r="Y67" s="5"/>
      <x:c r="Z67" s="5"/>
      <x:c r="AA67" s="5"/>
      <x:c r="AB67" s="5"/>
    </x:row>
    <x:row r="68" ht="22" customHeight="1">
      <x:c r="A68" s="3"/>
      <x:c r="B68" s="3"/>
      <x:c r="C68" s="3"/>
      <x:c r="D68" s="3"/>
      <x:c r="E68" s="5"/>
      <x:c r="F68" s="5"/>
      <x:c r="G68" s="5"/>
      <x:c r="H68" s="5"/>
      <x:c r="I68" s="5"/>
      <x:c r="J68" s="5"/>
      <x:c r="K68" s="5"/>
      <x:c r="L68" s="5"/>
      <x:c r="M68" s="5"/>
      <x:c r="N68" s="5"/>
      <x:c r="O68" s="5"/>
      <x:c r="P68" s="5"/>
      <x:c r="Q68" s="5"/>
      <x:c r="R68" s="5"/>
      <x:c r="S68" s="5"/>
      <x:c r="T68" s="5"/>
      <x:c r="U68" s="5"/>
      <x:c r="V68" s="5"/>
      <x:c r="W68" s="5"/>
      <x:c r="X68" s="5"/>
      <x:c r="Y68" s="5"/>
      <x:c r="Z68" s="5"/>
      <x:c r="AA68" s="5"/>
      <x:c r="AB68" s="5"/>
    </x:row>
    <x:row r="69" ht="22" customHeight="1">
      <x:c r="A69" s="3"/>
      <x:c r="B69" s="3"/>
      <x:c r="C69" s="34" t="str">
        <x:v>Налоговые выплаты: сеть 1 точка, ₽/мес (выбран)</x:v>
      </x:c>
      <x:c r="D69" s="34"/>
      <x:c r="E69" s="35" t="str">
        <x:f>IF(CHOOSE($D$4,ISNUMBER(E70),ISNUMBER(E71),ISNUMBER(E72)),CHOOSE($D$4,E70,E71,E72),"n.a.")</x:f>
        <x:v>n.a.</x:v>
      </x:c>
      <x:c r="F69" s="35" t="str">
        <x:f>IF(CHOOSE($D$4,ISNUMBER(F70),ISNUMBER(F71),ISNUMBER(F72)),CHOOSE($D$4,F70,F71,F72),"n.a.")</x:f>
        <x:v>n.a.</x:v>
      </x:c>
      <x:c r="G69" s="35" t="str">
        <x:f>IF(CHOOSE($D$4,ISNUMBER(G70),ISNUMBER(G71),ISNUMBER(G72)),CHOOSE($D$4,G70,G71,G72),"n.a.")</x:f>
        <x:v>n.a.</x:v>
      </x:c>
      <x:c r="H69" s="35" t="str">
        <x:f>IF(CHOOSE($D$4,ISNUMBER(H70),ISNUMBER(H71),ISNUMBER(H72)),CHOOSE($D$4,H70,H71,H72),"n.a.")</x:f>
        <x:v>n.a.</x:v>
      </x:c>
      <x:c r="I69" s="35" t="str">
        <x:f>IF(CHOOSE($D$4,ISNUMBER(I70),ISNUMBER(I71),ISNUMBER(I72)),CHOOSE($D$4,I70,I71,I72),"n.a.")</x:f>
        <x:v>n.a.</x:v>
      </x:c>
      <x:c r="J69" s="35" t="str">
        <x:f>IF(CHOOSE($D$4,ISNUMBER(J70),ISNUMBER(J71),ISNUMBER(J72)),CHOOSE($D$4,J70,J71,J72),"n.a.")</x:f>
        <x:v>n.a.</x:v>
      </x:c>
      <x:c r="K69" s="35" t="str">
        <x:f>IF(CHOOSE($D$4,ISNUMBER(K70),ISNUMBER(K71),ISNUMBER(K72)),CHOOSE($D$4,K70,K71,K72),"n.a.")</x:f>
        <x:v>n.a.</x:v>
      </x:c>
      <x:c r="L69" s="35" t="str">
        <x:f>IF(CHOOSE($D$4,ISNUMBER(L70),ISNUMBER(L71),ISNUMBER(L72)),CHOOSE($D$4,L70,L71,L72),"n.a.")</x:f>
        <x:v>n.a.</x:v>
      </x:c>
      <x:c r="M69" s="35" t="str">
        <x:f>IF(CHOOSE($D$4,ISNUMBER(M70),ISNUMBER(M71),ISNUMBER(M72)),CHOOSE($D$4,M70,M71,M72),"n.a.")</x:f>
        <x:v>n.a.</x:v>
      </x:c>
      <x:c r="N69" s="35" t="str">
        <x:f>IF(CHOOSE($D$4,ISNUMBER(N70),ISNUMBER(N71),ISNUMBER(N72)),CHOOSE($D$4,N70,N71,N72),"n.a.")</x:f>
        <x:v>n.a.</x:v>
      </x:c>
      <x:c r="O69" s="35" t="str">
        <x:f>IF(CHOOSE($D$4,ISNUMBER(O70),ISNUMBER(O71),ISNUMBER(O72)),CHOOSE($D$4,O70,O71,O72),"n.a.")</x:f>
        <x:v>n.a.</x:v>
      </x:c>
      <x:c r="P69" s="35" t="str">
        <x:f>IF(CHOOSE($D$4,ISNUMBER(P70),ISNUMBER(P71),ISNUMBER(P72)),CHOOSE($D$4,P70,P71,P72),"n.a.")</x:f>
        <x:v>n.a.</x:v>
      </x:c>
      <x:c r="Q69" s="35" t="str">
        <x:f>IF(CHOOSE($D$4,ISNUMBER(Q70),ISNUMBER(Q71),ISNUMBER(Q72)),CHOOSE($D$4,Q70,Q71,Q72),"n.a.")</x:f>
        <x:v>n.a.</x:v>
      </x:c>
      <x:c r="R69" s="35" t="str">
        <x:f>IF(CHOOSE($D$4,ISNUMBER(R70),ISNUMBER(R71),ISNUMBER(R72)),CHOOSE($D$4,R70,R71,R72),"n.a.")</x:f>
        <x:v>n.a.</x:v>
      </x:c>
      <x:c r="S69" s="35" t="str">
        <x:f>IF(CHOOSE($D$4,ISNUMBER(S70),ISNUMBER(S71),ISNUMBER(S72)),CHOOSE($D$4,S70,S71,S72),"n.a.")</x:f>
        <x:v>n.a.</x:v>
      </x:c>
      <x:c r="T69" s="35" t="str">
        <x:f>IF(CHOOSE($D$4,ISNUMBER(T70),ISNUMBER(T71),ISNUMBER(T72)),CHOOSE($D$4,T70,T71,T72),"n.a.")</x:f>
        <x:v>n.a.</x:v>
      </x:c>
      <x:c r="U69" s="35" t="str">
        <x:f>IF(CHOOSE($D$4,ISNUMBER(U70),ISNUMBER(U71),ISNUMBER(U72)),CHOOSE($D$4,U70,U71,U72),"n.a.")</x:f>
        <x:v>n.a.</x:v>
      </x:c>
      <x:c r="V69" s="35" t="str">
        <x:f>IF(CHOOSE($D$4,ISNUMBER(V70),ISNUMBER(V71),ISNUMBER(V72)),CHOOSE($D$4,V70,V71,V72),"n.a.")</x:f>
        <x:v>n.a.</x:v>
      </x:c>
      <x:c r="W69" s="35" t="str">
        <x:f>IF(CHOOSE($D$4,ISNUMBER(W70),ISNUMBER(W71),ISNUMBER(W72)),CHOOSE($D$4,W70,W71,W72),"n.a.")</x:f>
        <x:v>n.a.</x:v>
      </x:c>
      <x:c r="X69" s="35" t="str">
        <x:f>IF(CHOOSE($D$4,ISNUMBER(X70),ISNUMBER(X71),ISNUMBER(X72)),CHOOSE($D$4,X70,X71,X72),"n.a.")</x:f>
        <x:v>n.a.</x:v>
      </x:c>
      <x:c r="Y69" s="35" t="str">
        <x:f>IF(CHOOSE($D$4,ISNUMBER(Y70),ISNUMBER(Y71),ISNUMBER(Y72)),CHOOSE($D$4,Y70,Y71,Y72),"n.a.")</x:f>
        <x:v>n.a.</x:v>
      </x:c>
      <x:c r="Z69" s="35" t="str">
        <x:f>IF(CHOOSE($D$4,ISNUMBER(Z70),ISNUMBER(Z71),ISNUMBER(Z72)),CHOOSE($D$4,Z70,Z71,Z72),"n.a.")</x:f>
        <x:v>n.a.</x:v>
      </x:c>
      <x:c r="AA69" s="35" t="str">
        <x:f>IF(CHOOSE($D$4,ISNUMBER(AA70),ISNUMBER(AA71),ISNUMBER(AA72)),CHOOSE($D$4,AA70,AA71,AA72),"n.a.")</x:f>
        <x:v>n.a.</x:v>
      </x:c>
      <x:c r="AB69" s="35" t="str">
        <x:f>IF(CHOOSE($D$4,ISNUMBER(AB70),ISNUMBER(AB71),ISNUMBER(AB72)),CHOOSE($D$4,AB70,AB71,AB72),"n.a.")</x:f>
        <x:v>n.a.</x:v>
      </x:c>
    </x:row>
    <x:row r="70" ht="22" customHeight="1">
      <x:c r="A70" s="3"/>
      <x:c r="B70" s="3"/>
      <x:c r="C70" s="36" t="str">
        <x:v>Стресс</x:v>
      </x:c>
      <x:c r="D70" s="3"/>
      <x:c r="E70" s="28"/>
      <x:c r="F70" s="28"/>
      <x:c r="G70" s="28"/>
      <x:c r="H70" s="28"/>
      <x:c r="I70" s="28"/>
      <x:c r="J70" s="28"/>
      <x:c r="K70" s="28"/>
      <x:c r="L70" s="28"/>
      <x:c r="M70" s="28"/>
      <x:c r="N70" s="28"/>
      <x:c r="O70" s="28"/>
      <x:c r="P70" s="28"/>
      <x:c r="Q70" s="28"/>
      <x:c r="R70" s="28"/>
      <x:c r="S70" s="28"/>
      <x:c r="T70" s="28"/>
      <x:c r="U70" s="28"/>
      <x:c r="V70" s="28"/>
      <x:c r="W70" s="28"/>
      <x:c r="X70" s="28"/>
      <x:c r="Y70" s="28"/>
      <x:c r="Z70" s="28"/>
      <x:c r="AA70" s="28"/>
      <x:c r="AB70" s="28"/>
    </x:row>
    <x:row r="71" ht="22" customHeight="1">
      <x:c r="A71" s="3"/>
      <x:c r="B71" s="3"/>
      <x:c r="C71" s="36" t="str">
        <x:v>Базовый</x:v>
      </x:c>
      <x:c r="D71" s="3"/>
      <x:c r="E71" s="28"/>
      <x:c r="F71" s="28"/>
      <x:c r="G71" s="28"/>
      <x:c r="H71" s="28"/>
      <x:c r="I71" s="28"/>
      <x:c r="J71" s="28"/>
      <x:c r="K71" s="28"/>
      <x:c r="L71" s="28"/>
      <x:c r="M71" s="28"/>
      <x:c r="N71" s="28"/>
      <x:c r="O71" s="28"/>
      <x:c r="P71" s="28"/>
      <x:c r="Q71" s="28"/>
      <x:c r="R71" s="28"/>
      <x:c r="S71" s="28"/>
      <x:c r="T71" s="28"/>
      <x:c r="U71" s="28"/>
      <x:c r="V71" s="28"/>
      <x:c r="W71" s="28"/>
      <x:c r="X71" s="28"/>
      <x:c r="Y71" s="28"/>
      <x:c r="Z71" s="28"/>
      <x:c r="AA71" s="28"/>
      <x:c r="AB71" s="28"/>
    </x:row>
    <x:row r="72" ht="22" customHeight="1">
      <x:c r="A72" s="3"/>
      <x:c r="B72" s="3"/>
      <x:c r="C72" s="36" t="str">
        <x:v>Рост</x:v>
      </x:c>
      <x:c r="D72" s="3"/>
      <x:c r="E72" s="28"/>
      <x:c r="F72" s="28"/>
      <x:c r="G72" s="28"/>
      <x:c r="H72" s="28"/>
      <x:c r="I72" s="28"/>
      <x:c r="J72" s="28"/>
      <x:c r="K72" s="28"/>
      <x:c r="L72" s="28"/>
      <x:c r="M72" s="28"/>
      <x:c r="N72" s="28"/>
      <x:c r="O72" s="28"/>
      <x:c r="P72" s="28"/>
      <x:c r="Q72" s="28"/>
      <x:c r="R72" s="28"/>
      <x:c r="S72" s="28"/>
      <x:c r="T72" s="28"/>
      <x:c r="U72" s="28"/>
      <x:c r="V72" s="28"/>
      <x:c r="W72" s="28"/>
      <x:c r="X72" s="28"/>
      <x:c r="Y72" s="28"/>
      <x:c r="Z72" s="28"/>
      <x:c r="AA72" s="28"/>
      <x:c r="AB72" s="28"/>
    </x:row>
    <x:row r="73" ht="22" customHeight="1">
      <x:c r="A73" s="3"/>
      <x:c r="B73" s="3"/>
      <x:c r="C73" s="3"/>
      <x:c r="D73" s="3"/>
      <x:c r="E73" s="5"/>
      <x:c r="F73" s="5"/>
      <x:c r="G73" s="5"/>
      <x:c r="H73" s="5"/>
      <x:c r="I73" s="5"/>
      <x:c r="J73" s="5"/>
      <x:c r="K73" s="5"/>
      <x:c r="L73" s="5"/>
      <x:c r="M73" s="5"/>
      <x:c r="N73" s="5"/>
      <x:c r="O73" s="5"/>
      <x:c r="P73" s="5"/>
      <x:c r="Q73" s="5"/>
      <x:c r="R73" s="5"/>
      <x:c r="S73" s="5"/>
      <x:c r="T73" s="5"/>
      <x:c r="U73" s="5"/>
      <x:c r="V73" s="5"/>
      <x:c r="W73" s="5"/>
      <x:c r="X73" s="5"/>
      <x:c r="Y73" s="5"/>
      <x:c r="Z73" s="5"/>
      <x:c r="AA73" s="5"/>
      <x:c r="AB73" s="5"/>
    </x:row>
    <x:row r="74" ht="22" customHeight="1">
      <x:c r="A74" s="3"/>
      <x:c r="B74" s="3"/>
      <x:c r="C74" s="34" t="str">
        <x:v>Налоговые выплаты: сеть 2 точки, ₽/мес (выбран)</x:v>
      </x:c>
      <x:c r="D74" s="34"/>
      <x:c r="E74" s="35" t="str">
        <x:f>IF(CHOOSE($D$4,ISNUMBER(E75),ISNUMBER(E76),ISNUMBER(E77)),CHOOSE($D$4,E75,E76,E77),"n.a.")</x:f>
        <x:v>n.a.</x:v>
      </x:c>
      <x:c r="F74" s="35" t="str">
        <x:f>IF(CHOOSE($D$4,ISNUMBER(F75),ISNUMBER(F76),ISNUMBER(F77)),CHOOSE($D$4,F75,F76,F77),"n.a.")</x:f>
        <x:v>n.a.</x:v>
      </x:c>
      <x:c r="G74" s="35" t="str">
        <x:f>IF(CHOOSE($D$4,ISNUMBER(G75),ISNUMBER(G76),ISNUMBER(G77)),CHOOSE($D$4,G75,G76,G77),"n.a.")</x:f>
        <x:v>n.a.</x:v>
      </x:c>
      <x:c r="H74" s="35" t="str">
        <x:f>IF(CHOOSE($D$4,ISNUMBER(H75),ISNUMBER(H76),ISNUMBER(H77)),CHOOSE($D$4,H75,H76,H77),"n.a.")</x:f>
        <x:v>n.a.</x:v>
      </x:c>
      <x:c r="I74" s="35" t="str">
        <x:f>IF(CHOOSE($D$4,ISNUMBER(I75),ISNUMBER(I76),ISNUMBER(I77)),CHOOSE($D$4,I75,I76,I77),"n.a.")</x:f>
        <x:v>n.a.</x:v>
      </x:c>
      <x:c r="J74" s="35" t="str">
        <x:f>IF(CHOOSE($D$4,ISNUMBER(J75),ISNUMBER(J76),ISNUMBER(J77)),CHOOSE($D$4,J75,J76,J77),"n.a.")</x:f>
        <x:v>n.a.</x:v>
      </x:c>
      <x:c r="K74" s="35" t="str">
        <x:f>IF(CHOOSE($D$4,ISNUMBER(K75),ISNUMBER(K76),ISNUMBER(K77)),CHOOSE($D$4,K75,K76,K77),"n.a.")</x:f>
        <x:v>n.a.</x:v>
      </x:c>
      <x:c r="L74" s="35" t="str">
        <x:f>IF(CHOOSE($D$4,ISNUMBER(L75),ISNUMBER(L76),ISNUMBER(L77)),CHOOSE($D$4,L75,L76,L77),"n.a.")</x:f>
        <x:v>n.a.</x:v>
      </x:c>
      <x:c r="M74" s="35" t="str">
        <x:f>IF(CHOOSE($D$4,ISNUMBER(M75),ISNUMBER(M76),ISNUMBER(M77)),CHOOSE($D$4,M75,M76,M77),"n.a.")</x:f>
        <x:v>n.a.</x:v>
      </x:c>
      <x:c r="N74" s="35" t="str">
        <x:f>IF(CHOOSE($D$4,ISNUMBER(N75),ISNUMBER(N76),ISNUMBER(N77)),CHOOSE($D$4,N75,N76,N77),"n.a.")</x:f>
        <x:v>n.a.</x:v>
      </x:c>
      <x:c r="O74" s="35" t="str">
        <x:f>IF(CHOOSE($D$4,ISNUMBER(O75),ISNUMBER(O76),ISNUMBER(O77)),CHOOSE($D$4,O75,O76,O77),"n.a.")</x:f>
        <x:v>n.a.</x:v>
      </x:c>
      <x:c r="P74" s="35" t="str">
        <x:f>IF(CHOOSE($D$4,ISNUMBER(P75),ISNUMBER(P76),ISNUMBER(P77)),CHOOSE($D$4,P75,P76,P77),"n.a.")</x:f>
        <x:v>n.a.</x:v>
      </x:c>
      <x:c r="Q74" s="35" t="str">
        <x:f>IF(CHOOSE($D$4,ISNUMBER(Q75),ISNUMBER(Q76),ISNUMBER(Q77)),CHOOSE($D$4,Q75,Q76,Q77),"n.a.")</x:f>
        <x:v>n.a.</x:v>
      </x:c>
      <x:c r="R74" s="35" t="str">
        <x:f>IF(CHOOSE($D$4,ISNUMBER(R75),ISNUMBER(R76),ISNUMBER(R77)),CHOOSE($D$4,R75,R76,R77),"n.a.")</x:f>
        <x:v>n.a.</x:v>
      </x:c>
      <x:c r="S74" s="35" t="str">
        <x:f>IF(CHOOSE($D$4,ISNUMBER(S75),ISNUMBER(S76),ISNUMBER(S77)),CHOOSE($D$4,S75,S76,S77),"n.a.")</x:f>
        <x:v>n.a.</x:v>
      </x:c>
      <x:c r="T74" s="35" t="str">
        <x:f>IF(CHOOSE($D$4,ISNUMBER(T75),ISNUMBER(T76),ISNUMBER(T77)),CHOOSE($D$4,T75,T76,T77),"n.a.")</x:f>
        <x:v>n.a.</x:v>
      </x:c>
      <x:c r="U74" s="35" t="str">
        <x:f>IF(CHOOSE($D$4,ISNUMBER(U75),ISNUMBER(U76),ISNUMBER(U77)),CHOOSE($D$4,U75,U76,U77),"n.a.")</x:f>
        <x:v>n.a.</x:v>
      </x:c>
      <x:c r="V74" s="35" t="str">
        <x:f>IF(CHOOSE($D$4,ISNUMBER(V75),ISNUMBER(V76),ISNUMBER(V77)),CHOOSE($D$4,V75,V76,V77),"n.a.")</x:f>
        <x:v>n.a.</x:v>
      </x:c>
      <x:c r="W74" s="35" t="str">
        <x:f>IF(CHOOSE($D$4,ISNUMBER(W75),ISNUMBER(W76),ISNUMBER(W77)),CHOOSE($D$4,W75,W76,W77),"n.a.")</x:f>
        <x:v>n.a.</x:v>
      </x:c>
      <x:c r="X74" s="35" t="str">
        <x:f>IF(CHOOSE($D$4,ISNUMBER(X75),ISNUMBER(X76),ISNUMBER(X77)),CHOOSE($D$4,X75,X76,X77),"n.a.")</x:f>
        <x:v>n.a.</x:v>
      </x:c>
      <x:c r="Y74" s="35" t="str">
        <x:f>IF(CHOOSE($D$4,ISNUMBER(Y75),ISNUMBER(Y76),ISNUMBER(Y77)),CHOOSE($D$4,Y75,Y76,Y77),"n.a.")</x:f>
        <x:v>n.a.</x:v>
      </x:c>
      <x:c r="Z74" s="35" t="str">
        <x:f>IF(CHOOSE($D$4,ISNUMBER(Z75),ISNUMBER(Z76),ISNUMBER(Z77)),CHOOSE($D$4,Z75,Z76,Z77),"n.a.")</x:f>
        <x:v>n.a.</x:v>
      </x:c>
      <x:c r="AA74" s="35" t="str">
        <x:f>IF(CHOOSE($D$4,ISNUMBER(AA75),ISNUMBER(AA76),ISNUMBER(AA77)),CHOOSE($D$4,AA75,AA76,AA77),"n.a.")</x:f>
        <x:v>n.a.</x:v>
      </x:c>
      <x:c r="AB74" s="35" t="str">
        <x:f>IF(CHOOSE($D$4,ISNUMBER(AB75),ISNUMBER(AB76),ISNUMBER(AB77)),CHOOSE($D$4,AB75,AB76,AB77),"n.a.")</x:f>
        <x:v>n.a.</x:v>
      </x:c>
    </x:row>
    <x:row r="75" ht="22" customHeight="1">
      <x:c r="A75" s="3"/>
      <x:c r="B75" s="3"/>
      <x:c r="C75" s="36" t="str">
        <x:v>Стресс</x:v>
      </x:c>
      <x:c r="D75" s="3"/>
      <x:c r="E75" s="28"/>
      <x:c r="F75" s="28"/>
      <x:c r="G75" s="28"/>
      <x:c r="H75" s="28"/>
      <x:c r="I75" s="28"/>
      <x:c r="J75" s="28"/>
      <x:c r="K75" s="28"/>
      <x:c r="L75" s="28"/>
      <x:c r="M75" s="28"/>
      <x:c r="N75" s="28"/>
      <x:c r="O75" s="28"/>
      <x:c r="P75" s="28"/>
      <x:c r="Q75" s="28"/>
      <x:c r="R75" s="28"/>
      <x:c r="S75" s="28"/>
      <x:c r="T75" s="28"/>
      <x:c r="U75" s="28"/>
      <x:c r="V75" s="28"/>
      <x:c r="W75" s="28"/>
      <x:c r="X75" s="28"/>
      <x:c r="Y75" s="28"/>
      <x:c r="Z75" s="28"/>
      <x:c r="AA75" s="28"/>
      <x:c r="AB75" s="28"/>
    </x:row>
    <x:row r="76" ht="22" customHeight="1">
      <x:c r="A76" s="3"/>
      <x:c r="B76" s="3"/>
      <x:c r="C76" s="36" t="str">
        <x:v>Базовый</x:v>
      </x:c>
      <x:c r="D76" s="3"/>
      <x:c r="E76" s="28"/>
      <x:c r="F76" s="28"/>
      <x:c r="G76" s="28"/>
      <x:c r="H76" s="28"/>
      <x:c r="I76" s="28"/>
      <x:c r="J76" s="28"/>
      <x:c r="K76" s="28"/>
      <x:c r="L76" s="28"/>
      <x:c r="M76" s="28"/>
      <x:c r="N76" s="28"/>
      <x:c r="O76" s="28"/>
      <x:c r="P76" s="28"/>
      <x:c r="Q76" s="28"/>
      <x:c r="R76" s="28"/>
      <x:c r="S76" s="28"/>
      <x:c r="T76" s="28"/>
      <x:c r="U76" s="28"/>
      <x:c r="V76" s="28"/>
      <x:c r="W76" s="28"/>
      <x:c r="X76" s="28"/>
      <x:c r="Y76" s="28"/>
      <x:c r="Z76" s="28"/>
      <x:c r="AA76" s="28"/>
      <x:c r="AB76" s="28"/>
    </x:row>
    <x:row r="77" ht="22" customHeight="1">
      <x:c r="A77" s="3"/>
      <x:c r="B77" s="3"/>
      <x:c r="C77" s="36" t="str">
        <x:v>Рост</x:v>
      </x:c>
      <x:c r="D77" s="3"/>
      <x:c r="E77" s="28"/>
      <x:c r="F77" s="28"/>
      <x:c r="G77" s="28"/>
      <x:c r="H77" s="28"/>
      <x:c r="I77" s="28"/>
      <x:c r="J77" s="28"/>
      <x:c r="K77" s="28"/>
      <x:c r="L77" s="28"/>
      <x:c r="M77" s="28"/>
      <x:c r="N77" s="28"/>
      <x:c r="O77" s="28"/>
      <x:c r="P77" s="28"/>
      <x:c r="Q77" s="28"/>
      <x:c r="R77" s="28"/>
      <x:c r="S77" s="28"/>
      <x:c r="T77" s="28"/>
      <x:c r="U77" s="28"/>
      <x:c r="V77" s="28"/>
      <x:c r="W77" s="28"/>
      <x:c r="X77" s="28"/>
      <x:c r="Y77" s="28"/>
      <x:c r="Z77" s="28"/>
      <x:c r="AA77" s="28"/>
      <x:c r="AB77" s="28"/>
    </x:row>
    <x:row r="78" ht="22" customHeight="1">
      <x:c r="A78" s="3"/>
      <x:c r="B78" s="3"/>
      <x:c r="C78" s="3"/>
      <x:c r="D78" s="3"/>
      <x:c r="E78" s="5"/>
      <x:c r="F78" s="5"/>
      <x:c r="G78" s="5"/>
      <x:c r="H78" s="5"/>
      <x:c r="I78" s="5"/>
      <x:c r="J78" s="5"/>
      <x:c r="K78" s="5"/>
      <x:c r="L78" s="5"/>
      <x:c r="M78" s="5"/>
      <x:c r="N78" s="5"/>
      <x:c r="O78" s="5"/>
      <x:c r="P78" s="5"/>
      <x:c r="Q78" s="5"/>
      <x:c r="R78" s="5"/>
      <x:c r="S78" s="5"/>
      <x:c r="T78" s="5"/>
      <x:c r="U78" s="5"/>
      <x:c r="V78" s="5"/>
      <x:c r="W78" s="5"/>
      <x:c r="X78" s="5"/>
      <x:c r="Y78" s="5"/>
      <x:c r="Z78" s="5"/>
      <x:c r="AA78" s="5"/>
      <x:c r="AB78" s="5"/>
    </x:row>
    <x:row r="79" ht="22" customHeight="1">
      <x:c r="A79" s="3"/>
      <x:c r="B79" s="3"/>
      <x:c r="C79" s="34" t="str">
        <x:v>Налоговые выплаты: сеть 3 точки, ₽/мес (выбран)</x:v>
      </x:c>
      <x:c r="D79" s="34"/>
      <x:c r="E79" s="35" t="str">
        <x:f>IF(CHOOSE($D$4,ISNUMBER(E80),ISNUMBER(E81),ISNUMBER(E82)),CHOOSE($D$4,E80,E81,E82),"n.a.")</x:f>
        <x:v>n.a.</x:v>
      </x:c>
      <x:c r="F79" s="35" t="str">
        <x:f>IF(CHOOSE($D$4,ISNUMBER(F80),ISNUMBER(F81),ISNUMBER(F82)),CHOOSE($D$4,F80,F81,F82),"n.a.")</x:f>
        <x:v>n.a.</x:v>
      </x:c>
      <x:c r="G79" s="35" t="str">
        <x:f>IF(CHOOSE($D$4,ISNUMBER(G80),ISNUMBER(G81),ISNUMBER(G82)),CHOOSE($D$4,G80,G81,G82),"n.a.")</x:f>
        <x:v>n.a.</x:v>
      </x:c>
      <x:c r="H79" s="35" t="str">
        <x:f>IF(CHOOSE($D$4,ISNUMBER(H80),ISNUMBER(H81),ISNUMBER(H82)),CHOOSE($D$4,H80,H81,H82),"n.a.")</x:f>
        <x:v>n.a.</x:v>
      </x:c>
      <x:c r="I79" s="35" t="str">
        <x:f>IF(CHOOSE($D$4,ISNUMBER(I80),ISNUMBER(I81),ISNUMBER(I82)),CHOOSE($D$4,I80,I81,I82),"n.a.")</x:f>
        <x:v>n.a.</x:v>
      </x:c>
      <x:c r="J79" s="35" t="str">
        <x:f>IF(CHOOSE($D$4,ISNUMBER(J80),ISNUMBER(J81),ISNUMBER(J82)),CHOOSE($D$4,J80,J81,J82),"n.a.")</x:f>
        <x:v>n.a.</x:v>
      </x:c>
      <x:c r="K79" s="35" t="str">
        <x:f>IF(CHOOSE($D$4,ISNUMBER(K80),ISNUMBER(K81),ISNUMBER(K82)),CHOOSE($D$4,K80,K81,K82),"n.a.")</x:f>
        <x:v>n.a.</x:v>
      </x:c>
      <x:c r="L79" s="35" t="str">
        <x:f>IF(CHOOSE($D$4,ISNUMBER(L80),ISNUMBER(L81),ISNUMBER(L82)),CHOOSE($D$4,L80,L81,L82),"n.a.")</x:f>
        <x:v>n.a.</x:v>
      </x:c>
      <x:c r="M79" s="35" t="str">
        <x:f>IF(CHOOSE($D$4,ISNUMBER(M80),ISNUMBER(M81),ISNUMBER(M82)),CHOOSE($D$4,M80,M81,M82),"n.a.")</x:f>
        <x:v>n.a.</x:v>
      </x:c>
      <x:c r="N79" s="35" t="str">
        <x:f>IF(CHOOSE($D$4,ISNUMBER(N80),ISNUMBER(N81),ISNUMBER(N82)),CHOOSE($D$4,N80,N81,N82),"n.a.")</x:f>
        <x:v>n.a.</x:v>
      </x:c>
      <x:c r="O79" s="35" t="str">
        <x:f>IF(CHOOSE($D$4,ISNUMBER(O80),ISNUMBER(O81),ISNUMBER(O82)),CHOOSE($D$4,O80,O81,O82),"n.a.")</x:f>
        <x:v>n.a.</x:v>
      </x:c>
      <x:c r="P79" s="35" t="str">
        <x:f>IF(CHOOSE($D$4,ISNUMBER(P80),ISNUMBER(P81),ISNUMBER(P82)),CHOOSE($D$4,P80,P81,P82),"n.a.")</x:f>
        <x:v>n.a.</x:v>
      </x:c>
      <x:c r="Q79" s="35" t="str">
        <x:f>IF(CHOOSE($D$4,ISNUMBER(Q80),ISNUMBER(Q81),ISNUMBER(Q82)),CHOOSE($D$4,Q80,Q81,Q82),"n.a.")</x:f>
        <x:v>n.a.</x:v>
      </x:c>
      <x:c r="R79" s="35" t="str">
        <x:f>IF(CHOOSE($D$4,ISNUMBER(R80),ISNUMBER(R81),ISNUMBER(R82)),CHOOSE($D$4,R80,R81,R82),"n.a.")</x:f>
        <x:v>n.a.</x:v>
      </x:c>
      <x:c r="S79" s="35" t="str">
        <x:f>IF(CHOOSE($D$4,ISNUMBER(S80),ISNUMBER(S81),ISNUMBER(S82)),CHOOSE($D$4,S80,S81,S82),"n.a.")</x:f>
        <x:v>n.a.</x:v>
      </x:c>
      <x:c r="T79" s="35" t="str">
        <x:f>IF(CHOOSE($D$4,ISNUMBER(T80),ISNUMBER(T81),ISNUMBER(T82)),CHOOSE($D$4,T80,T81,T82),"n.a.")</x:f>
        <x:v>n.a.</x:v>
      </x:c>
      <x:c r="U79" s="35" t="str">
        <x:f>IF(CHOOSE($D$4,ISNUMBER(U80),ISNUMBER(U81),ISNUMBER(U82)),CHOOSE($D$4,U80,U81,U82),"n.a.")</x:f>
        <x:v>n.a.</x:v>
      </x:c>
      <x:c r="V79" s="35" t="str">
        <x:f>IF(CHOOSE($D$4,ISNUMBER(V80),ISNUMBER(V81),ISNUMBER(V82)),CHOOSE($D$4,V80,V81,V82),"n.a.")</x:f>
        <x:v>n.a.</x:v>
      </x:c>
      <x:c r="W79" s="35" t="str">
        <x:f>IF(CHOOSE($D$4,ISNUMBER(W80),ISNUMBER(W81),ISNUMBER(W82)),CHOOSE($D$4,W80,W81,W82),"n.a.")</x:f>
        <x:v>n.a.</x:v>
      </x:c>
      <x:c r="X79" s="35" t="str">
        <x:f>IF(CHOOSE($D$4,ISNUMBER(X80),ISNUMBER(X81),ISNUMBER(X82)),CHOOSE($D$4,X80,X81,X82),"n.a.")</x:f>
        <x:v>n.a.</x:v>
      </x:c>
      <x:c r="Y79" s="35" t="str">
        <x:f>IF(CHOOSE($D$4,ISNUMBER(Y80),ISNUMBER(Y81),ISNUMBER(Y82)),CHOOSE($D$4,Y80,Y81,Y82),"n.a.")</x:f>
        <x:v>n.a.</x:v>
      </x:c>
      <x:c r="Z79" s="35" t="str">
        <x:f>IF(CHOOSE($D$4,ISNUMBER(Z80),ISNUMBER(Z81),ISNUMBER(Z82)),CHOOSE($D$4,Z80,Z81,Z82),"n.a.")</x:f>
        <x:v>n.a.</x:v>
      </x:c>
      <x:c r="AA79" s="35" t="str">
        <x:f>IF(CHOOSE($D$4,ISNUMBER(AA80),ISNUMBER(AA81),ISNUMBER(AA82)),CHOOSE($D$4,AA80,AA81,AA82),"n.a.")</x:f>
        <x:v>n.a.</x:v>
      </x:c>
      <x:c r="AB79" s="35" t="str">
        <x:f>IF(CHOOSE($D$4,ISNUMBER(AB80),ISNUMBER(AB81),ISNUMBER(AB82)),CHOOSE($D$4,AB80,AB81,AB82),"n.a.")</x:f>
        <x:v>n.a.</x:v>
      </x:c>
    </x:row>
    <x:row r="80" ht="22" customHeight="1">
      <x:c r="A80" s="3"/>
      <x:c r="B80" s="3"/>
      <x:c r="C80" s="36" t="str">
        <x:v>Стресс</x:v>
      </x:c>
      <x:c r="D80" s="3"/>
      <x:c r="E80" s="28"/>
      <x:c r="F80" s="28"/>
      <x:c r="G80" s="28"/>
      <x:c r="H80" s="28"/>
      <x:c r="I80" s="28"/>
      <x:c r="J80" s="28"/>
      <x:c r="K80" s="28"/>
      <x:c r="L80" s="28"/>
      <x:c r="M80" s="28"/>
      <x:c r="N80" s="28"/>
      <x:c r="O80" s="28"/>
      <x:c r="P80" s="28"/>
      <x:c r="Q80" s="28"/>
      <x:c r="R80" s="28"/>
      <x:c r="S80" s="28"/>
      <x:c r="T80" s="28"/>
      <x:c r="U80" s="28"/>
      <x:c r="V80" s="28"/>
      <x:c r="W80" s="28"/>
      <x:c r="X80" s="28"/>
      <x:c r="Y80" s="28"/>
      <x:c r="Z80" s="28"/>
      <x:c r="AA80" s="28"/>
      <x:c r="AB80" s="28"/>
    </x:row>
    <x:row r="81" ht="22" customHeight="1">
      <x:c r="A81" s="3"/>
      <x:c r="B81" s="3"/>
      <x:c r="C81" s="36" t="str">
        <x:v>Базовый</x:v>
      </x:c>
      <x:c r="D81" s="3"/>
      <x:c r="E81" s="28"/>
      <x:c r="F81" s="28"/>
      <x:c r="G81" s="28"/>
      <x:c r="H81" s="28"/>
      <x:c r="I81" s="28"/>
      <x:c r="J81" s="28"/>
      <x:c r="K81" s="28"/>
      <x:c r="L81" s="28"/>
      <x:c r="M81" s="28"/>
      <x:c r="N81" s="28"/>
      <x:c r="O81" s="28"/>
      <x:c r="P81" s="28"/>
      <x:c r="Q81" s="28"/>
      <x:c r="R81" s="28"/>
      <x:c r="S81" s="28"/>
      <x:c r="T81" s="28"/>
      <x:c r="U81" s="28"/>
      <x:c r="V81" s="28"/>
      <x:c r="W81" s="28"/>
      <x:c r="X81" s="28"/>
      <x:c r="Y81" s="28"/>
      <x:c r="Z81" s="28"/>
      <x:c r="AA81" s="28"/>
      <x:c r="AB81" s="28"/>
    </x:row>
    <x:row r="82" ht="22" customHeight="1">
      <x:c r="A82" s="3"/>
      <x:c r="B82" s="3"/>
      <x:c r="C82" s="36" t="str">
        <x:v>Рост</x:v>
      </x:c>
      <x:c r="D82" s="3"/>
      <x:c r="E82" s="28"/>
      <x:c r="F82" s="28"/>
      <x:c r="G82" s="28"/>
      <x:c r="H82" s="28"/>
      <x:c r="I82" s="28"/>
      <x:c r="J82" s="28"/>
      <x:c r="K82" s="28"/>
      <x:c r="L82" s="28"/>
      <x:c r="M82" s="28"/>
      <x:c r="N82" s="28"/>
      <x:c r="O82" s="28"/>
      <x:c r="P82" s="28"/>
      <x:c r="Q82" s="28"/>
      <x:c r="R82" s="28"/>
      <x:c r="S82" s="28"/>
      <x:c r="T82" s="28"/>
      <x:c r="U82" s="28"/>
      <x:c r="V82" s="28"/>
      <x:c r="W82" s="28"/>
      <x:c r="X82" s="28"/>
      <x:c r="Y82" s="28"/>
      <x:c r="Z82" s="28"/>
      <x:c r="AA82" s="28"/>
      <x:c r="AB82" s="28"/>
    </x:row>
    <x:row r="83" ht="22" customHeight="1">
      <x:c r="A83" s="3"/>
      <x:c r="B83" s="3"/>
      <x:c r="C83" s="3"/>
      <x:c r="D83" s="3"/>
      <x:c r="E83" s="5"/>
      <x:c r="F83" s="5"/>
      <x:c r="G83" s="5"/>
      <x:c r="H83" s="5"/>
      <x:c r="I83" s="5"/>
      <x:c r="J83" s="5"/>
      <x:c r="K83" s="5"/>
      <x:c r="L83" s="5"/>
      <x:c r="M83" s="5"/>
      <x:c r="N83" s="5"/>
      <x:c r="O83" s="5"/>
      <x:c r="P83" s="5"/>
      <x:c r="Q83" s="5"/>
      <x:c r="R83" s="5"/>
      <x:c r="S83" s="5"/>
      <x:c r="T83" s="5"/>
      <x:c r="U83" s="5"/>
      <x:c r="V83" s="5"/>
      <x:c r="W83" s="5"/>
      <x:c r="X83" s="5"/>
      <x:c r="Y83" s="5"/>
      <x:c r="Z83" s="5"/>
      <x:c r="AA83" s="5"/>
      <x:c r="AB83" s="5"/>
    </x:row>
    <x:row r="84" ht="22" customHeight="1">
      <x:c r="A84" s="3"/>
      <x:c r="B84" s="3"/>
      <x:c r="C84" s="34" t="str">
        <x:v>Налоговые выплаты: сеть 5 точек, ₽/мес (выбран)</x:v>
      </x:c>
      <x:c r="D84" s="34"/>
      <x:c r="E84" s="35" t="str">
        <x:f>IF(CHOOSE($D$4,ISNUMBER(E85),ISNUMBER(E86),ISNUMBER(E87)),CHOOSE($D$4,E85,E86,E87),"n.a.")</x:f>
        <x:v>n.a.</x:v>
      </x:c>
      <x:c r="F84" s="35" t="str">
        <x:f>IF(CHOOSE($D$4,ISNUMBER(F85),ISNUMBER(F86),ISNUMBER(F87)),CHOOSE($D$4,F85,F86,F87),"n.a.")</x:f>
        <x:v>n.a.</x:v>
      </x:c>
      <x:c r="G84" s="35" t="str">
        <x:f>IF(CHOOSE($D$4,ISNUMBER(G85),ISNUMBER(G86),ISNUMBER(G87)),CHOOSE($D$4,G85,G86,G87),"n.a.")</x:f>
        <x:v>n.a.</x:v>
      </x:c>
      <x:c r="H84" s="35" t="str">
        <x:f>IF(CHOOSE($D$4,ISNUMBER(H85),ISNUMBER(H86),ISNUMBER(H87)),CHOOSE($D$4,H85,H86,H87),"n.a.")</x:f>
        <x:v>n.a.</x:v>
      </x:c>
      <x:c r="I84" s="35" t="str">
        <x:f>IF(CHOOSE($D$4,ISNUMBER(I85),ISNUMBER(I86),ISNUMBER(I87)),CHOOSE($D$4,I85,I86,I87),"n.a.")</x:f>
        <x:v>n.a.</x:v>
      </x:c>
      <x:c r="J84" s="35" t="str">
        <x:f>IF(CHOOSE($D$4,ISNUMBER(J85),ISNUMBER(J86),ISNUMBER(J87)),CHOOSE($D$4,J85,J86,J87),"n.a.")</x:f>
        <x:v>n.a.</x:v>
      </x:c>
      <x:c r="K84" s="35" t="str">
        <x:f>IF(CHOOSE($D$4,ISNUMBER(K85),ISNUMBER(K86),ISNUMBER(K87)),CHOOSE($D$4,K85,K86,K87),"n.a.")</x:f>
        <x:v>n.a.</x:v>
      </x:c>
      <x:c r="L84" s="35" t="str">
        <x:f>IF(CHOOSE($D$4,ISNUMBER(L85),ISNUMBER(L86),ISNUMBER(L87)),CHOOSE($D$4,L85,L86,L87),"n.a.")</x:f>
        <x:v>n.a.</x:v>
      </x:c>
      <x:c r="M84" s="35" t="str">
        <x:f>IF(CHOOSE($D$4,ISNUMBER(M85),ISNUMBER(M86),ISNUMBER(M87)),CHOOSE($D$4,M85,M86,M87),"n.a.")</x:f>
        <x:v>n.a.</x:v>
      </x:c>
      <x:c r="N84" s="35" t="str">
        <x:f>IF(CHOOSE($D$4,ISNUMBER(N85),ISNUMBER(N86),ISNUMBER(N87)),CHOOSE($D$4,N85,N86,N87),"n.a.")</x:f>
        <x:v>n.a.</x:v>
      </x:c>
      <x:c r="O84" s="35" t="str">
        <x:f>IF(CHOOSE($D$4,ISNUMBER(O85),ISNUMBER(O86),ISNUMBER(O87)),CHOOSE($D$4,O85,O86,O87),"n.a.")</x:f>
        <x:v>n.a.</x:v>
      </x:c>
      <x:c r="P84" s="35" t="str">
        <x:f>IF(CHOOSE($D$4,ISNUMBER(P85),ISNUMBER(P86),ISNUMBER(P87)),CHOOSE($D$4,P85,P86,P87),"n.a.")</x:f>
        <x:v>n.a.</x:v>
      </x:c>
      <x:c r="Q84" s="35" t="str">
        <x:f>IF(CHOOSE($D$4,ISNUMBER(Q85),ISNUMBER(Q86),ISNUMBER(Q87)),CHOOSE($D$4,Q85,Q86,Q87),"n.a.")</x:f>
        <x:v>n.a.</x:v>
      </x:c>
      <x:c r="R84" s="35" t="str">
        <x:f>IF(CHOOSE($D$4,ISNUMBER(R85),ISNUMBER(R86),ISNUMBER(R87)),CHOOSE($D$4,R85,R86,R87),"n.a.")</x:f>
        <x:v>n.a.</x:v>
      </x:c>
      <x:c r="S84" s="35" t="str">
        <x:f>IF(CHOOSE($D$4,ISNUMBER(S85),ISNUMBER(S86),ISNUMBER(S87)),CHOOSE($D$4,S85,S86,S87),"n.a.")</x:f>
        <x:v>n.a.</x:v>
      </x:c>
      <x:c r="T84" s="35" t="str">
        <x:f>IF(CHOOSE($D$4,ISNUMBER(T85),ISNUMBER(T86),ISNUMBER(T87)),CHOOSE($D$4,T85,T86,T87),"n.a.")</x:f>
        <x:v>n.a.</x:v>
      </x:c>
      <x:c r="U84" s="35" t="str">
        <x:f>IF(CHOOSE($D$4,ISNUMBER(U85),ISNUMBER(U86),ISNUMBER(U87)),CHOOSE($D$4,U85,U86,U87),"n.a.")</x:f>
        <x:v>n.a.</x:v>
      </x:c>
      <x:c r="V84" s="35" t="str">
        <x:f>IF(CHOOSE($D$4,ISNUMBER(V85),ISNUMBER(V86),ISNUMBER(V87)),CHOOSE($D$4,V85,V86,V87),"n.a.")</x:f>
        <x:v>n.a.</x:v>
      </x:c>
      <x:c r="W84" s="35" t="str">
        <x:f>IF(CHOOSE($D$4,ISNUMBER(W85),ISNUMBER(W86),ISNUMBER(W87)),CHOOSE($D$4,W85,W86,W87),"n.a.")</x:f>
        <x:v>n.a.</x:v>
      </x:c>
      <x:c r="X84" s="35" t="str">
        <x:f>IF(CHOOSE($D$4,ISNUMBER(X85),ISNUMBER(X86),ISNUMBER(X87)),CHOOSE($D$4,X85,X86,X87),"n.a.")</x:f>
        <x:v>n.a.</x:v>
      </x:c>
      <x:c r="Y84" s="35" t="str">
        <x:f>IF(CHOOSE($D$4,ISNUMBER(Y85),ISNUMBER(Y86),ISNUMBER(Y87)),CHOOSE($D$4,Y85,Y86,Y87),"n.a.")</x:f>
        <x:v>n.a.</x:v>
      </x:c>
      <x:c r="Z84" s="35" t="str">
        <x:f>IF(CHOOSE($D$4,ISNUMBER(Z85),ISNUMBER(Z86),ISNUMBER(Z87)),CHOOSE($D$4,Z85,Z86,Z87),"n.a.")</x:f>
        <x:v>n.a.</x:v>
      </x:c>
      <x:c r="AA84" s="35" t="str">
        <x:f>IF(CHOOSE($D$4,ISNUMBER(AA85),ISNUMBER(AA86),ISNUMBER(AA87)),CHOOSE($D$4,AA85,AA86,AA87),"n.a.")</x:f>
        <x:v>n.a.</x:v>
      </x:c>
      <x:c r="AB84" s="35" t="str">
        <x:f>IF(CHOOSE($D$4,ISNUMBER(AB85),ISNUMBER(AB86),ISNUMBER(AB87)),CHOOSE($D$4,AB85,AB86,AB87),"n.a.")</x:f>
        <x:v>n.a.</x:v>
      </x:c>
    </x:row>
    <x:row r="85" ht="22" customHeight="1">
      <x:c r="A85" s="3"/>
      <x:c r="B85" s="3"/>
      <x:c r="C85" s="36" t="str">
        <x:v>Стресс</x:v>
      </x:c>
      <x:c r="D85" s="3"/>
      <x:c r="E85" s="28"/>
      <x:c r="F85" s="28"/>
      <x:c r="G85" s="28"/>
      <x:c r="H85" s="28"/>
      <x:c r="I85" s="28"/>
      <x:c r="J85" s="28"/>
      <x:c r="K85" s="28"/>
      <x:c r="L85" s="28"/>
      <x:c r="M85" s="28"/>
      <x:c r="N85" s="28"/>
      <x:c r="O85" s="28"/>
      <x:c r="P85" s="28"/>
      <x:c r="Q85" s="28"/>
      <x:c r="R85" s="28"/>
      <x:c r="S85" s="28"/>
      <x:c r="T85" s="28"/>
      <x:c r="U85" s="28"/>
      <x:c r="V85" s="28"/>
      <x:c r="W85" s="28"/>
      <x:c r="X85" s="28"/>
      <x:c r="Y85" s="28"/>
      <x:c r="Z85" s="28"/>
      <x:c r="AA85" s="28"/>
      <x:c r="AB85" s="28"/>
    </x:row>
    <x:row r="86" ht="22" customHeight="1">
      <x:c r="A86" s="3"/>
      <x:c r="B86" s="3"/>
      <x:c r="C86" s="36" t="str">
        <x:v>Базовый</x:v>
      </x:c>
      <x:c r="D86" s="3"/>
      <x:c r="E86" s="28"/>
      <x:c r="F86" s="28"/>
      <x:c r="G86" s="28"/>
      <x:c r="H86" s="28"/>
      <x:c r="I86" s="28"/>
      <x:c r="J86" s="28"/>
      <x:c r="K86" s="28"/>
      <x:c r="L86" s="28"/>
      <x:c r="M86" s="28"/>
      <x:c r="N86" s="28"/>
      <x:c r="O86" s="28"/>
      <x:c r="P86" s="28"/>
      <x:c r="Q86" s="28"/>
      <x:c r="R86" s="28"/>
      <x:c r="S86" s="28"/>
      <x:c r="T86" s="28"/>
      <x:c r="U86" s="28"/>
      <x:c r="V86" s="28"/>
      <x:c r="W86" s="28"/>
      <x:c r="X86" s="28"/>
      <x:c r="Y86" s="28"/>
      <x:c r="Z86" s="28"/>
      <x:c r="AA86" s="28"/>
      <x:c r="AB86" s="28"/>
    </x:row>
    <x:row r="87" ht="22" customHeight="1">
      <x:c r="A87" s="3"/>
      <x:c r="B87" s="3"/>
      <x:c r="C87" s="36" t="str">
        <x:v>Рост</x:v>
      </x:c>
      <x:c r="D87" s="3"/>
      <x:c r="E87" s="28"/>
      <x:c r="F87" s="28"/>
      <x:c r="G87" s="28"/>
      <x:c r="H87" s="28"/>
      <x:c r="I87" s="28"/>
      <x:c r="J87" s="28"/>
      <x:c r="K87" s="28"/>
      <x:c r="L87" s="28"/>
      <x:c r="M87" s="28"/>
      <x:c r="N87" s="28"/>
      <x:c r="O87" s="28"/>
      <x:c r="P87" s="28"/>
      <x:c r="Q87" s="28"/>
      <x:c r="R87" s="28"/>
      <x:c r="S87" s="28"/>
      <x:c r="T87" s="28"/>
      <x:c r="U87" s="28"/>
      <x:c r="V87" s="28"/>
      <x:c r="W87" s="28"/>
      <x:c r="X87" s="28"/>
      <x:c r="Y87" s="28"/>
      <x:c r="Z87" s="28"/>
      <x:c r="AA87" s="28"/>
      <x:c r="AB87" s="28"/>
    </x:row>
    <x:row r="88" ht="22" customHeight="1">
      <x:c r="A88" s="3"/>
      <x:c r="B88" s="3"/>
      <x:c r="C88" s="3"/>
      <x:c r="D88" s="3"/>
      <x:c r="E88" s="5"/>
      <x:c r="F88" s="5"/>
      <x:c r="G88" s="5"/>
      <x:c r="H88" s="5"/>
      <x:c r="I88" s="5"/>
      <x:c r="J88" s="5"/>
      <x:c r="K88" s="5"/>
      <x:c r="L88" s="5"/>
      <x:c r="M88" s="5"/>
      <x:c r="N88" s="5"/>
      <x:c r="O88" s="5"/>
      <x:c r="P88" s="5"/>
      <x:c r="Q88" s="5"/>
      <x:c r="R88" s="5"/>
      <x:c r="S88" s="5"/>
      <x:c r="T88" s="5"/>
      <x:c r="U88" s="5"/>
      <x:c r="V88" s="5"/>
      <x:c r="W88" s="5"/>
      <x:c r="X88" s="5"/>
      <x:c r="Y88" s="5"/>
      <x:c r="Z88" s="5"/>
      <x:c r="AA88" s="5"/>
      <x:c r="AB88" s="5"/>
    </x:row>
    <x:row r="89" ht="22" customHeight="1">
      <x:c r="A89" s="3"/>
      <x:c r="B89" s="3"/>
      <x:c r="C89" s="3"/>
      <x:c r="D89" s="3"/>
      <x:c r="E89" s="5"/>
      <x:c r="F89" s="5"/>
      <x:c r="G89" s="5"/>
      <x:c r="H89" s="5"/>
      <x:c r="I89" s="5"/>
      <x:c r="J89" s="5"/>
      <x:c r="K89" s="5"/>
      <x:c r="L89" s="5"/>
      <x:c r="M89" s="5"/>
      <x:c r="N89" s="5"/>
      <x:c r="O89" s="5"/>
      <x:c r="P89" s="5"/>
      <x:c r="Q89" s="5"/>
      <x:c r="R89" s="5"/>
      <x:c r="S89" s="5"/>
      <x:c r="T89" s="5"/>
      <x:c r="U89" s="5"/>
      <x:c r="V89" s="5"/>
      <x:c r="W89" s="5"/>
      <x:c r="X89" s="5"/>
      <x:c r="Y89" s="5"/>
      <x:c r="Z89" s="5"/>
      <x:c r="AA89" s="5"/>
      <x:c r="AB89" s="5"/>
    </x:row>
    <x:row r="90" ht="22" customHeight="1">
      <x:c r="A90" s="3"/>
      <x:c r="B90" s="3"/>
      <x:c r="C90" s="3"/>
      <x:c r="D90" s="3"/>
      <x:c r="E90" s="5"/>
      <x:c r="F90" s="5"/>
      <x:c r="G90" s="5"/>
      <x:c r="H90" s="5"/>
      <x:c r="I90" s="5"/>
      <x:c r="J90" s="5"/>
      <x:c r="K90" s="5"/>
      <x:c r="L90" s="5"/>
      <x:c r="M90" s="5"/>
      <x:c r="N90" s="5"/>
      <x:c r="O90" s="5"/>
      <x:c r="P90" s="5"/>
      <x:c r="Q90" s="5"/>
      <x:c r="R90" s="5"/>
      <x:c r="S90" s="5"/>
      <x:c r="T90" s="5"/>
      <x:c r="U90" s="5"/>
      <x:c r="V90" s="5"/>
      <x:c r="W90" s="5"/>
      <x:c r="X90" s="5"/>
      <x:c r="Y90" s="5"/>
      <x:c r="Z90" s="5"/>
      <x:c r="AA90" s="5"/>
      <x:c r="AB90" s="5"/>
    </x:row>
    <x:row r="91" ht="22" customHeight="1">
      <x:c r="A91" s="3"/>
      <x:c r="B91" s="3"/>
      <x:c r="C91" s="3"/>
      <x:c r="D91" s="3"/>
      <x:c r="E91" s="5"/>
      <x:c r="F91" s="5"/>
      <x:c r="G91" s="5"/>
      <x:c r="H91" s="5"/>
      <x:c r="I91" s="5"/>
      <x:c r="J91" s="5"/>
      <x:c r="K91" s="5"/>
      <x:c r="L91" s="5"/>
      <x:c r="M91" s="5"/>
      <x:c r="N91" s="5"/>
      <x:c r="O91" s="5"/>
      <x:c r="P91" s="5"/>
      <x:c r="Q91" s="5"/>
      <x:c r="R91" s="5"/>
      <x:c r="S91" s="5"/>
      <x:c r="T91" s="5"/>
      <x:c r="U91" s="5"/>
      <x:c r="V91" s="5"/>
      <x:c r="W91" s="5"/>
      <x:c r="X91" s="5"/>
      <x:c r="Y91" s="5"/>
      <x:c r="Z91" s="5"/>
      <x:c r="AA91" s="5"/>
      <x:c r="AB91" s="5"/>
    </x:row>
    <x:row r="92" ht="22" customHeight="1">
      <x:c r="A92" s="3"/>
      <x:c r="B92" s="3"/>
      <x:c r="C92" s="3"/>
      <x:c r="D92" s="3"/>
      <x:c r="E92" s="5"/>
      <x:c r="F92" s="5"/>
      <x:c r="G92" s="5"/>
      <x:c r="H92" s="5"/>
      <x:c r="I92" s="5"/>
      <x:c r="J92" s="5"/>
      <x:c r="K92" s="5"/>
      <x:c r="L92" s="5"/>
      <x:c r="M92" s="5"/>
      <x:c r="N92" s="5"/>
      <x:c r="O92" s="5"/>
      <x:c r="P92" s="5"/>
      <x:c r="Q92" s="5"/>
      <x:c r="R92" s="5"/>
      <x:c r="S92" s="5"/>
      <x:c r="T92" s="5"/>
      <x:c r="U92" s="5"/>
      <x:c r="V92" s="5"/>
      <x:c r="W92" s="5"/>
      <x:c r="X92" s="5"/>
      <x:c r="Y92" s="5"/>
      <x:c r="Z92" s="5"/>
      <x:c r="AA92" s="5"/>
      <x:c r="AB92" s="5"/>
    </x:row>
  </x:sheetData>
  <x:dataValidations count="2">
    <x:dataValidation type="list" sqref="D4">
      <x:formula1>"1,2,3"</x:formula1>
    </x:dataValidation>
    <x:dataValidation type="list" sqref="D17">
      <x:formula1>"0,1"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4" ySplit="21" topLeftCell="E22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57" hidden="0" customWidth="1"/>
    <x:col min="4" max="4" width="3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  <x:col min="27" max="27" width="15" hidden="0" customWidth="1"/>
    <x:col min="28" max="28" width="15" hidden="0" customWidth="1"/>
  </x:cols>
  <x:sheetData>
    <x:row r="1" ht="22" customHeight="1">
      <x:c r="A1" s="3"/>
      <x:c r="B1" s="3"/>
      <x:c r="C1" s="3"/>
      <x:c r="D1" s="3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  <x:c r="W1" s="5"/>
      <x:c r="X1" s="5"/>
      <x:c r="Y1" s="5"/>
      <x:c r="Z1" s="5"/>
      <x:c r="AA1" s="5"/>
      <x:c r="AB1" s="5"/>
    </x:row>
    <x:row r="2" ht="22" customHeight="1">
      <x:c r="A2" s="3"/>
      <x:c r="B2" s="3"/>
      <x:c r="C2" s="6" t="str">
        <x:v>Расчет на 24 месяца</x:v>
      </x:c>
      <x:c r="D2" s="6"/>
      <x:c r="E2" s="7"/>
      <x:c r="F2" s="7"/>
      <x:c r="G2" s="7"/>
      <x:c r="H2" s="7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  <x:c r="T2" s="5"/>
      <x:c r="U2" s="5"/>
      <x:c r="V2" s="5"/>
      <x:c r="W2" s="5"/>
      <x:c r="X2" s="5"/>
      <x:c r="Y2" s="5"/>
      <x:c r="Z2" s="5"/>
      <x:c r="AA2" s="5"/>
      <x:c r="AB2" s="5"/>
    </x:row>
    <x:row r="3" ht="22" customHeight="1">
      <x:c r="A3" s="3"/>
      <x:c r="B3" s="3"/>
      <x:c r="C3" s="8"/>
      <x:c r="D3" s="8"/>
      <x:c r="E3" s="9"/>
      <x:c r="F3" s="9"/>
      <x:c r="G3" s="9"/>
      <x:c r="H3" s="9"/>
      <x:c r="I3" s="5"/>
      <x:c r="J3" s="5"/>
      <x:c r="K3" s="5"/>
      <x:c r="L3" s="5"/>
      <x:c r="M3" s="5"/>
      <x:c r="N3" s="5"/>
      <x:c r="O3" s="5"/>
      <x:c r="P3" s="5"/>
      <x:c r="Q3" s="5"/>
      <x:c r="R3" s="5"/>
      <x:c r="S3" s="5"/>
      <x:c r="T3" s="5"/>
      <x:c r="U3" s="5"/>
      <x:c r="V3" s="5"/>
      <x:c r="W3" s="5"/>
      <x:c r="X3" s="5"/>
      <x:c r="Y3" s="5"/>
      <x:c r="Z3" s="5"/>
      <x:c r="AA3" s="5"/>
      <x:c r="AB3" s="5"/>
    </x:row>
    <x:row r="4" ht="22" customHeight="1">
      <x:c r="A4" s="3"/>
      <x:c r="B4" s="3"/>
      <x:c r="C4" s="40" t="str">
        <x:f>"Сценарий: "&amp;'Параметры'!E4</x:f>
        <x:v>Сценарий: Базовый</x:v>
      </x:c>
      <x:c r="D4" s="3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  <x:c r="Q4" s="5"/>
      <x:c r="R4" s="5"/>
      <x:c r="S4" s="5"/>
      <x:c r="T4" s="5"/>
      <x:c r="U4" s="5"/>
      <x:c r="V4" s="5"/>
      <x:c r="W4" s="5"/>
      <x:c r="X4" s="5"/>
      <x:c r="Y4" s="5"/>
      <x:c r="Z4" s="5"/>
      <x:c r="AA4" s="5"/>
      <x:c r="AB4" s="5"/>
    </x:row>
    <x:row r="5" ht="22" customHeight="1">
      <x:c r="A5" s="3"/>
      <x:c r="B5" s="3"/>
      <x:c r="C5" s="3"/>
      <x:c r="D5" s="3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  <x:c r="Q5" s="5"/>
      <x:c r="R5" s="5"/>
      <x:c r="S5" s="5"/>
      <x:c r="T5" s="5"/>
      <x:c r="U5" s="5"/>
      <x:c r="V5" s="5"/>
      <x:c r="W5" s="5"/>
      <x:c r="X5" s="5"/>
      <x:c r="Y5" s="5"/>
      <x:c r="Z5" s="5"/>
      <x:c r="AA5" s="5"/>
      <x:c r="AB5" s="5"/>
    </x:row>
    <x:row r="6" ht="22" customHeight="1">
      <x:c r="A6" s="3"/>
      <x:c r="B6" s="3"/>
      <x:c r="C6" s="14" t="str">
        <x:v>Результат и деньги показаны до налогов. Непроданные книги не считаются денежными средствами.</x:v>
      </x:c>
      <x:c r="D6" s="14"/>
      <x:c r="E6" s="15"/>
      <x:c r="F6" s="15"/>
      <x:c r="G6" s="15"/>
      <x:c r="H6" s="15"/>
      <x:c r="I6" s="15"/>
      <x:c r="J6" s="15"/>
      <x:c r="K6" s="15"/>
      <x:c r="L6" s="15"/>
      <x:c r="M6" s="15"/>
      <x:c r="N6" s="5"/>
      <x:c r="O6" s="5"/>
      <x:c r="P6" s="5"/>
      <x:c r="Q6" s="5"/>
      <x:c r="R6" s="5"/>
      <x:c r="S6" s="5"/>
      <x:c r="T6" s="5"/>
      <x:c r="U6" s="5"/>
      <x:c r="V6" s="5"/>
      <x:c r="W6" s="5"/>
      <x:c r="X6" s="5"/>
      <x:c r="Y6" s="5"/>
      <x:c r="Z6" s="5"/>
      <x:c r="AA6" s="5"/>
      <x:c r="AB6" s="5"/>
    </x:row>
    <x:row r="7" ht="22" customHeight="1">
      <x:c r="A7" s="3"/>
      <x:c r="B7" s="3"/>
      <x:c r="C7" s="3"/>
      <x:c r="D7" s="3"/>
      <x:c r="E7" s="5"/>
      <x:c r="F7" s="5"/>
      <x:c r="G7" s="5"/>
      <x:c r="H7" s="5"/>
      <x:c r="I7" s="5"/>
      <x:c r="J7" s="5"/>
      <x:c r="K7" s="5"/>
      <x:c r="L7" s="5"/>
      <x:c r="M7" s="5"/>
      <x:c r="N7" s="5"/>
      <x:c r="O7" s="5"/>
      <x:c r="P7" s="5"/>
      <x:c r="Q7" s="5"/>
      <x:c r="R7" s="5"/>
      <x:c r="S7" s="5"/>
      <x:c r="T7" s="5"/>
      <x:c r="U7" s="5"/>
      <x:c r="V7" s="5"/>
      <x:c r="W7" s="5"/>
      <x:c r="X7" s="5"/>
      <x:c r="Y7" s="5"/>
      <x:c r="Z7" s="5"/>
      <x:c r="AA7" s="5"/>
      <x:c r="AB7" s="5"/>
    </x:row>
    <x:row r="8" ht="25" customHeight="1">
      <x:c r="A8" s="3"/>
      <x:c r="B8" s="3"/>
      <x:c r="C8" s="18" t="str">
        <x:v>Стартовый капитал, ₽</x:v>
      </x:c>
      <x:c r="D8" s="18"/>
      <x:c r="E8" s="19"/>
      <x:c r="F8" s="19"/>
      <x:c r="G8" s="19"/>
      <x:c r="H8" s="19"/>
      <x:c r="I8" s="5"/>
      <x:c r="J8" s="5"/>
      <x:c r="K8" s="5"/>
      <x:c r="L8" s="5"/>
      <x:c r="M8" s="5"/>
      <x:c r="N8" s="5"/>
      <x:c r="O8" s="5"/>
      <x:c r="P8" s="5"/>
      <x:c r="Q8" s="5"/>
      <x:c r="R8" s="5"/>
      <x:c r="S8" s="5"/>
      <x:c r="T8" s="5"/>
      <x:c r="U8" s="5"/>
      <x:c r="V8" s="5"/>
      <x:c r="W8" s="5"/>
      <x:c r="X8" s="5"/>
      <x:c r="Y8" s="5"/>
      <x:c r="Z8" s="5"/>
      <x:c r="AA8" s="5"/>
      <x:c r="AB8" s="5"/>
    </x:row>
    <x:row r="9" ht="22" customHeight="1">
      <x:c r="A9" s="3"/>
      <x:c r="B9" s="3"/>
      <x:c r="C9" s="3"/>
      <x:c r="D9" s="3"/>
      <x:c r="E9" s="44" t="n">
        <x:v>1</x:v>
      </x:c>
      <x:c r="F9" s="45" t="n">
        <x:v>2</x:v>
      </x:c>
      <x:c r="G9" s="45" t="n">
        <x:v>3</x:v>
      </x:c>
      <x:c r="H9" s="46" t="n">
        <x:v>5</x:v>
      </x:c>
      <x:c r="I9" s="5"/>
      <x:c r="J9" s="5"/>
      <x:c r="K9" s="5"/>
      <x:c r="L9" s="5"/>
      <x:c r="M9" s="5"/>
      <x:c r="N9" s="5"/>
      <x:c r="O9" s="5"/>
      <x:c r="P9" s="5"/>
      <x:c r="Q9" s="5"/>
      <x:c r="R9" s="5"/>
      <x:c r="S9" s="5"/>
      <x:c r="T9" s="5"/>
      <x:c r="U9" s="5"/>
      <x:c r="V9" s="5"/>
      <x:c r="W9" s="5"/>
      <x:c r="X9" s="5"/>
      <x:c r="Y9" s="5"/>
      <x:c r="Z9" s="5"/>
      <x:c r="AA9" s="5"/>
      <x:c r="AB9" s="5"/>
    </x:row>
    <x:row r="10" ht="22" customHeight="1">
      <x:c r="A10" s="3"/>
      <x:c r="B10" s="3"/>
      <x:c r="C10" s="3" t="str">
        <x:v>Покупка ПВЗ</x:v>
      </x:c>
      <x:c r="D10" s="3"/>
      <x:c r="E10" s="13" t="n">
        <x:f>E$9*'Параметры'!$D$9</x:f>
        <x:v>600000</x:v>
      </x:c>
      <x:c r="F10" s="13" t="n">
        <x:f>F$9*'Параметры'!$D$9</x:f>
        <x:v>1200000</x:v>
      </x:c>
      <x:c r="G10" s="13" t="n">
        <x:f>G$9*'Параметры'!$D$9</x:f>
        <x:v>1800000</x:v>
      </x:c>
      <x:c r="H10" s="13" t="n">
        <x:f>H$9*'Параметры'!$D$9</x:f>
        <x:v>3000000</x:v>
      </x:c>
      <x:c r="I10" s="5"/>
      <x:c r="J10" s="5"/>
      <x:c r="K10" s="5"/>
      <x:c r="L10" s="5"/>
      <x:c r="M10" s="5"/>
      <x:c r="N10" s="5"/>
      <x:c r="O10" s="5"/>
      <x:c r="P10" s="5"/>
      <x:c r="Q10" s="5"/>
      <x:c r="R10" s="5"/>
      <x:c r="S10" s="5"/>
      <x:c r="T10" s="5"/>
      <x:c r="U10" s="5"/>
      <x:c r="V10" s="5"/>
      <x:c r="W10" s="5"/>
      <x:c r="X10" s="5"/>
      <x:c r="Y10" s="5"/>
      <x:c r="Z10" s="5"/>
      <x:c r="AA10" s="5"/>
      <x:c r="AB10" s="5"/>
    </x:row>
    <x:row r="11" ht="22" customHeight="1">
      <x:c r="A11" s="3"/>
      <x:c r="B11" s="3"/>
      <x:c r="C11" s="3" t="str">
        <x:v>Обустройство точек</x:v>
      </x:c>
      <x:c r="D11" s="3"/>
      <x:c r="E11" s="13" t="n">
        <x:f>E$9*'Параметры'!$D$10</x:f>
        <x:v>150000</x:v>
      </x:c>
      <x:c r="F11" s="13" t="n">
        <x:f>F$9*'Параметры'!$D$10</x:f>
        <x:v>300000</x:v>
      </x:c>
      <x:c r="G11" s="13" t="n">
        <x:f>G$9*'Параметры'!$D$10</x:f>
        <x:v>450000</x:v>
      </x:c>
      <x:c r="H11" s="13" t="n">
        <x:f>H$9*'Параметры'!$D$10</x:f>
        <x:v>750000</x:v>
      </x:c>
      <x:c r="I11" s="5"/>
      <x:c r="J11" s="5"/>
      <x:c r="K11" s="5"/>
      <x:c r="L11" s="5"/>
      <x:c r="M11" s="5"/>
      <x:c r="N11" s="5"/>
      <x:c r="O11" s="5"/>
      <x:c r="P11" s="5"/>
      <x:c r="Q11" s="5"/>
      <x:c r="R11" s="5"/>
      <x:c r="S11" s="5"/>
      <x:c r="T11" s="5"/>
      <x:c r="U11" s="5"/>
      <x:c r="V11" s="5"/>
      <x:c r="W11" s="5"/>
      <x:c r="X11" s="5"/>
      <x:c r="Y11" s="5"/>
      <x:c r="Z11" s="5"/>
      <x:c r="AA11" s="5"/>
      <x:c r="AB11" s="5"/>
    </x:row>
    <x:row r="12" ht="22" customHeight="1">
      <x:c r="A12" s="3"/>
      <x:c r="B12" s="3"/>
      <x:c r="C12" s="3" t="str">
        <x:v>Первоначальный запас книг</x:v>
      </x:c>
      <x:c r="D12" s="3"/>
      <x:c r="E12" s="13" t="n">
        <x:f>E$9*'Параметры'!$D$11*'Параметры'!$D$12</x:f>
        <x:v>675000</x:v>
      </x:c>
      <x:c r="F12" s="13" t="n">
        <x:f>F$9*'Параметры'!$D$11*'Параметры'!$D$12</x:f>
        <x:v>1350000</x:v>
      </x:c>
      <x:c r="G12" s="13" t="n">
        <x:f>G$9*'Параметры'!$D$11*'Параметры'!$D$12</x:f>
        <x:v>2025000</x:v>
      </x:c>
      <x:c r="H12" s="13" t="n">
        <x:f>H$9*'Параметры'!$D$11*'Параметры'!$D$12</x:f>
        <x:v>3375000</x:v>
      </x:c>
      <x:c r="I12" s="5"/>
      <x:c r="J12" s="5"/>
      <x:c r="K12" s="5"/>
      <x:c r="L12" s="5"/>
      <x:c r="M12" s="5"/>
      <x:c r="N12" s="5"/>
      <x:c r="O12" s="5"/>
      <x:c r="P12" s="5"/>
      <x:c r="Q12" s="5"/>
      <x:c r="R12" s="5"/>
      <x:c r="S12" s="5"/>
      <x:c r="T12" s="5"/>
      <x:c r="U12" s="5"/>
      <x:c r="V12" s="5"/>
      <x:c r="W12" s="5"/>
      <x:c r="X12" s="5"/>
      <x:c r="Y12" s="5"/>
      <x:c r="Z12" s="5"/>
      <x:c r="AA12" s="5"/>
      <x:c r="AB12" s="5"/>
    </x:row>
    <x:row r="13" ht="22" customHeight="1">
      <x:c r="A13" s="3"/>
      <x:c r="B13" s="3"/>
      <x:c r="C13" s="3" t="str">
        <x:v>Разовый запуск центра</x:v>
      </x:c>
      <x:c r="D13" s="3"/>
      <x:c r="E13" s="13" t="n">
        <x:f>'Параметры'!$D$14</x:f>
        <x:v>200000</x:v>
      </x:c>
      <x:c r="F13" s="13" t="n">
        <x:f>'Параметры'!$D$14</x:f>
        <x:v>200000</x:v>
      </x:c>
      <x:c r="G13" s="13" t="n">
        <x:f>'Параметры'!$D$14</x:f>
        <x:v>200000</x:v>
      </x:c>
      <x:c r="H13" s="13" t="n">
        <x:f>'Параметры'!$D$14</x:f>
        <x:v>200000</x:v>
      </x:c>
      <x:c r="I13" s="5"/>
      <x:c r="J13" s="5"/>
      <x:c r="K13" s="5"/>
      <x:c r="L13" s="5"/>
      <x:c r="M13" s="5"/>
      <x:c r="N13" s="5"/>
      <x:c r="O13" s="5"/>
      <x:c r="P13" s="5"/>
      <x:c r="Q13" s="5"/>
      <x:c r="R13" s="5"/>
      <x:c r="S13" s="5"/>
      <x:c r="T13" s="5"/>
      <x:c r="U13" s="5"/>
      <x:c r="V13" s="5"/>
      <x:c r="W13" s="5"/>
      <x:c r="X13" s="5"/>
      <x:c r="Y13" s="5"/>
      <x:c r="Z13" s="5"/>
      <x:c r="AA13" s="5"/>
      <x:c r="AB13" s="5"/>
    </x:row>
    <x:row r="14" ht="22" customHeight="1">
      <x:c r="A14" s="3"/>
      <x:c r="B14" s="3"/>
      <x:c r="C14" s="3" t="str">
        <x:v>Денежный резерв</x:v>
      </x:c>
      <x:c r="D14" s="3"/>
      <x:c r="E14" s="13" t="n">
        <x:f>E$9*'Параметры'!$D$13</x:f>
        <x:v>300000</x:v>
      </x:c>
      <x:c r="F14" s="13" t="n">
        <x:f>F$9*'Параметры'!$D$13</x:f>
        <x:v>600000</x:v>
      </x:c>
      <x:c r="G14" s="13" t="n">
        <x:f>G$9*'Параметры'!$D$13</x:f>
        <x:v>900000</x:v>
      </x:c>
      <x:c r="H14" s="13" t="n">
        <x:f>H$9*'Параметры'!$D$13</x:f>
        <x:v>1500000</x:v>
      </x:c>
      <x:c r="I14" s="5"/>
      <x:c r="J14" s="5"/>
      <x:c r="K14" s="5"/>
      <x:c r="L14" s="5"/>
      <x:c r="M14" s="5"/>
      <x:c r="N14" s="5"/>
      <x:c r="O14" s="5"/>
      <x:c r="P14" s="5"/>
      <x:c r="Q14" s="5"/>
      <x:c r="R14" s="5"/>
      <x:c r="S14" s="5"/>
      <x:c r="T14" s="5"/>
      <x:c r="U14" s="5"/>
      <x:c r="V14" s="5"/>
      <x:c r="W14" s="5"/>
      <x:c r="X14" s="5"/>
      <x:c r="Y14" s="5"/>
      <x:c r="Z14" s="5"/>
      <x:c r="AA14" s="5"/>
      <x:c r="AB14" s="5"/>
    </x:row>
    <x:row r="15" ht="22" customHeight="1">
      <x:c r="A15" s="3"/>
      <x:c r="B15" s="3"/>
      <x:c r="C15" s="47" t="str">
        <x:v>Всего стартового капитала</x:v>
      </x:c>
      <x:c r="D15" s="47"/>
      <x:c r="E15" s="49" t="n">
        <x:f>SUM(E10:E14)</x:f>
        <x:v>1925000</x:v>
      </x:c>
      <x:c r="F15" s="49" t="n">
        <x:f>SUM(F10:F14)</x:f>
        <x:v>3650000</x:v>
      </x:c>
      <x:c r="G15" s="49" t="n">
        <x:f>SUM(G10:G14)</x:f>
        <x:v>5375000</x:v>
      </x:c>
      <x:c r="H15" s="49" t="n">
        <x:f>SUM(H10:H14)</x:f>
        <x:v>8825000</x:v>
      </x:c>
      <x:c r="I15" s="5"/>
      <x:c r="J15" s="5"/>
      <x:c r="K15" s="5"/>
      <x:c r="L15" s="5"/>
      <x:c r="M15" s="5"/>
      <x:c r="N15" s="5"/>
      <x:c r="O15" s="5"/>
      <x:c r="P15" s="5"/>
      <x:c r="Q15" s="5"/>
      <x:c r="R15" s="5"/>
      <x:c r="S15" s="5"/>
      <x:c r="T15" s="5"/>
      <x:c r="U15" s="5"/>
      <x:c r="V15" s="5"/>
      <x:c r="W15" s="5"/>
      <x:c r="X15" s="5"/>
      <x:c r="Y15" s="5"/>
      <x:c r="Z15" s="5"/>
      <x:c r="AA15" s="5"/>
      <x:c r="AB15" s="5"/>
    </x:row>
    <x:row r="16" ht="22" customHeight="1">
      <x:c r="A16" s="3"/>
      <x:c r="B16" s="3"/>
      <x:c r="C16" s="3" t="str">
        <x:v>Выплачено на старте без резерва</x:v>
      </x:c>
      <x:c r="D16" s="3"/>
      <x:c r="E16" s="5" t="n">
        <x:f>E15-E14</x:f>
        <x:v>1625000</x:v>
      </x:c>
      <x:c r="F16" s="5" t="n">
        <x:f>F15-F14</x:f>
        <x:v>3050000</x:v>
      </x:c>
      <x:c r="G16" s="5" t="n">
        <x:f>G15-G14</x:f>
        <x:v>4475000</x:v>
      </x:c>
      <x:c r="H16" s="5" t="n">
        <x:f>H15-H14</x:f>
        <x:v>7325000</x:v>
      </x:c>
      <x:c r="I16" s="5"/>
      <x:c r="J16" s="5"/>
      <x:c r="K16" s="5"/>
      <x:c r="L16" s="5"/>
      <x:c r="M16" s="5"/>
      <x:c r="N16" s="5"/>
      <x:c r="O16" s="5"/>
      <x:c r="P16" s="5"/>
      <x:c r="Q16" s="5"/>
      <x:c r="R16" s="5"/>
      <x:c r="S16" s="5"/>
      <x:c r="T16" s="5"/>
      <x:c r="U16" s="5"/>
      <x:c r="V16" s="5"/>
      <x:c r="W16" s="5"/>
      <x:c r="X16" s="5"/>
      <x:c r="Y16" s="5"/>
      <x:c r="Z16" s="5"/>
      <x:c r="AA16" s="5"/>
      <x:c r="AB16" s="5"/>
    </x:row>
    <x:row r="17" ht="22" customHeight="1">
      <x:c r="A17" s="3"/>
      <x:c r="B17" s="3"/>
      <x:c r="C17" s="3" t="str">
        <x:v>Первоначальный запас, шт</x:v>
      </x:c>
      <x:c r="D17" s="3"/>
      <x:c r="E17" s="13" t="n">
        <x:f>E$9*'Параметры'!$D$11</x:f>
        <x:v>5000</x:v>
      </x:c>
      <x:c r="F17" s="13" t="n">
        <x:f>F$9*'Параметры'!$D$11</x:f>
        <x:v>10000</x:v>
      </x:c>
      <x:c r="G17" s="13" t="n">
        <x:f>G$9*'Параметры'!$D$11</x:f>
        <x:v>15000</x:v>
      </x:c>
      <x:c r="H17" s="13" t="n">
        <x:f>H$9*'Параметры'!$D$11</x:f>
        <x:v>25000</x:v>
      </x:c>
      <x:c r="I17" s="5"/>
      <x:c r="J17" s="5"/>
      <x:c r="K17" s="5"/>
      <x:c r="L17" s="5"/>
      <x:c r="M17" s="5"/>
      <x:c r="N17" s="5"/>
      <x:c r="O17" s="5"/>
      <x:c r="P17" s="5"/>
      <x:c r="Q17" s="5"/>
      <x:c r="R17" s="5"/>
      <x:c r="S17" s="5"/>
      <x:c r="T17" s="5"/>
      <x:c r="U17" s="5"/>
      <x:c r="V17" s="5"/>
      <x:c r="W17" s="5"/>
      <x:c r="X17" s="5"/>
      <x:c r="Y17" s="5"/>
      <x:c r="Z17" s="5"/>
      <x:c r="AA17" s="5"/>
      <x:c r="AB17" s="5"/>
    </x:row>
    <x:row r="18" ht="22" customHeight="1">
      <x:c r="A18" s="3"/>
      <x:c r="B18" s="3"/>
      <x:c r="C18" s="3" t="str">
        <x:v>Общие расходы центра, ₽/мес</x:v>
      </x:c>
      <x:c r="D18" s="3"/>
      <x:c r="E18" s="13" t="n">
        <x:f>'Параметры'!$D$15+E$9*'Параметры'!$D$16</x:f>
        <x:v>35000</x:v>
      </x:c>
      <x:c r="F18" s="13" t="n">
        <x:f>'Параметры'!$D$15+F$9*'Параметры'!$D$16</x:f>
        <x:v>45000</x:v>
      </x:c>
      <x:c r="G18" s="13" t="n">
        <x:f>'Параметры'!$D$15+G$9*'Параметры'!$D$16</x:f>
        <x:v>55000</x:v>
      </x:c>
      <x:c r="H18" s="13" t="n">
        <x:f>'Параметры'!$D$15+H$9*'Параметры'!$D$16</x:f>
        <x:v>75000</x:v>
      </x:c>
      <x:c r="I18" s="5"/>
      <x:c r="J18" s="5"/>
      <x:c r="K18" s="5"/>
      <x:c r="L18" s="5"/>
      <x:c r="M18" s="5"/>
      <x:c r="N18" s="5"/>
      <x:c r="O18" s="5"/>
      <x:c r="P18" s="5"/>
      <x:c r="Q18" s="5"/>
      <x:c r="R18" s="5"/>
      <x:c r="S18" s="5"/>
      <x:c r="T18" s="5"/>
      <x:c r="U18" s="5"/>
      <x:c r="V18" s="5"/>
      <x:c r="W18" s="5"/>
      <x:c r="X18" s="5"/>
      <x:c r="Y18" s="5"/>
      <x:c r="Z18" s="5"/>
      <x:c r="AA18" s="5"/>
      <x:c r="AB18" s="5"/>
    </x:row>
    <x:row r="19" ht="22" customHeight="1">
      <x:c r="A19" s="3"/>
      <x:c r="B19" s="3"/>
      <x:c r="C19" s="3"/>
      <x:c r="D19" s="3"/>
      <x:c r="E19" s="5"/>
      <x:c r="F19" s="5"/>
      <x:c r="G19" s="5"/>
      <x:c r="H19" s="5"/>
      <x:c r="I19" s="5"/>
      <x:c r="J19" s="5"/>
      <x:c r="K19" s="5"/>
      <x:c r="L19" s="5"/>
      <x:c r="M19" s="5"/>
      <x:c r="N19" s="5"/>
      <x:c r="O19" s="5"/>
      <x:c r="P19" s="5"/>
      <x:c r="Q19" s="5"/>
      <x:c r="R19" s="5"/>
      <x:c r="S19" s="5"/>
      <x:c r="T19" s="5"/>
      <x:c r="U19" s="5"/>
      <x:c r="V19" s="5"/>
      <x:c r="W19" s="5"/>
      <x:c r="X19" s="5"/>
      <x:c r="Y19" s="5"/>
      <x:c r="Z19" s="5"/>
      <x:c r="AA19" s="5"/>
      <x:c r="AB19" s="5"/>
    </x:row>
    <x:row r="20" ht="22" customHeight="1">
      <x:c r="A20" s="3"/>
      <x:c r="B20" s="3"/>
      <x:c r="C20" s="3"/>
      <x:c r="D20" s="3"/>
      <x:c r="E20" s="5"/>
      <x:c r="F20" s="5"/>
      <x:c r="G20" s="5"/>
      <x:c r="H20" s="5"/>
      <x:c r="I20" s="5"/>
      <x:c r="J20" s="5"/>
      <x:c r="K20" s="5"/>
      <x:c r="L20" s="5"/>
      <x:c r="M20" s="5"/>
      <x:c r="N20" s="5"/>
      <x:c r="O20" s="5"/>
      <x:c r="P20" s="5"/>
      <x:c r="Q20" s="5"/>
      <x:c r="R20" s="5"/>
      <x:c r="S20" s="5"/>
      <x:c r="T20" s="5"/>
      <x:c r="U20" s="5"/>
      <x:c r="V20" s="5"/>
      <x:c r="W20" s="5"/>
      <x:c r="X20" s="5"/>
      <x:c r="Y20" s="5"/>
      <x:c r="Z20" s="5"/>
      <x:c r="AA20" s="5"/>
      <x:c r="AB20" s="5"/>
    </x:row>
    <x:row r="21" ht="22" customHeight="1">
      <x:c r="A21" s="3"/>
      <x:c r="B21" s="3"/>
      <x:c r="C21" s="24" t="str">
        <x:v>Месяц после открытия</x:v>
      </x:c>
      <x:c r="D21" s="24"/>
      <x:c r="E21" s="26" t="n">
        <x:f>'Параметры'!E22</x:f>
        <x:v>1</x:v>
      </x:c>
      <x:c r="F21" s="26" t="n">
        <x:f>'Параметры'!F22</x:f>
        <x:v>2</x:v>
      </x:c>
      <x:c r="G21" s="26" t="n">
        <x:f>'Параметры'!G22</x:f>
        <x:v>3</x:v>
      </x:c>
      <x:c r="H21" s="26" t="n">
        <x:f>'Параметры'!H22</x:f>
        <x:v>4</x:v>
      </x:c>
      <x:c r="I21" s="26" t="n">
        <x:f>'Параметры'!I22</x:f>
        <x:v>5</x:v>
      </x:c>
      <x:c r="J21" s="26" t="n">
        <x:f>'Параметры'!J22</x:f>
        <x:v>6</x:v>
      </x:c>
      <x:c r="K21" s="26" t="n">
        <x:f>'Параметры'!K22</x:f>
        <x:v>7</x:v>
      </x:c>
      <x:c r="L21" s="26" t="n">
        <x:f>'Параметры'!L22</x:f>
        <x:v>8</x:v>
      </x:c>
      <x:c r="M21" s="26" t="n">
        <x:f>'Параметры'!M22</x:f>
        <x:v>9</x:v>
      </x:c>
      <x:c r="N21" s="26" t="n">
        <x:f>'Параметры'!N22</x:f>
        <x:v>10</x:v>
      </x:c>
      <x:c r="O21" s="26" t="n">
        <x:f>'Параметры'!O22</x:f>
        <x:v>11</x:v>
      </x:c>
      <x:c r="P21" s="26" t="n">
        <x:f>'Параметры'!P22</x:f>
        <x:v>12</x:v>
      </x:c>
      <x:c r="Q21" s="26" t="n">
        <x:f>'Параметры'!Q22</x:f>
        <x:v>13</x:v>
      </x:c>
      <x:c r="R21" s="26" t="n">
        <x:f>'Параметры'!R22</x:f>
        <x:v>14</x:v>
      </x:c>
      <x:c r="S21" s="26" t="n">
        <x:f>'Параметры'!S22</x:f>
        <x:v>15</x:v>
      </x:c>
      <x:c r="T21" s="26" t="n">
        <x:f>'Параметры'!T22</x:f>
        <x:v>16</x:v>
      </x:c>
      <x:c r="U21" s="26" t="n">
        <x:f>'Параметры'!U22</x:f>
        <x:v>17</x:v>
      </x:c>
      <x:c r="V21" s="26" t="n">
        <x:f>'Параметры'!V22</x:f>
        <x:v>18</x:v>
      </x:c>
      <x:c r="W21" s="26" t="n">
        <x:f>'Параметры'!W22</x:f>
        <x:v>19</x:v>
      </x:c>
      <x:c r="X21" s="26" t="n">
        <x:f>'Параметры'!X22</x:f>
        <x:v>20</x:v>
      </x:c>
      <x:c r="Y21" s="26" t="n">
        <x:f>'Параметры'!Y22</x:f>
        <x:v>21</x:v>
      </x:c>
      <x:c r="Z21" s="26" t="n">
        <x:f>'Параметры'!Z22</x:f>
        <x:v>22</x:v>
      </x:c>
      <x:c r="AA21" s="26" t="n">
        <x:f>'Параметры'!AA22</x:f>
        <x:v>23</x:v>
      </x:c>
      <x:c r="AB21" s="26" t="n">
        <x:f>'Параметры'!AB22</x:f>
        <x:v>24</x:v>
      </x:c>
    </x:row>
    <x:row r="22" ht="22" customHeight="1">
      <x:c r="A22" s="3"/>
      <x:c r="B22" s="3"/>
      <x:c r="C22" s="3"/>
      <x:c r="D22" s="3"/>
      <x:c r="E22" s="5"/>
      <x:c r="F22" s="5"/>
      <x:c r="G22" s="5"/>
      <x:c r="H22" s="5"/>
      <x:c r="I22" s="5"/>
      <x:c r="J22" s="5"/>
      <x:c r="K22" s="5"/>
      <x:c r="L22" s="5"/>
      <x:c r="M22" s="5"/>
      <x:c r="N22" s="5"/>
      <x:c r="O22" s="5"/>
      <x:c r="P22" s="5"/>
      <x:c r="Q22" s="5"/>
      <x:c r="R22" s="5"/>
      <x:c r="S22" s="5"/>
      <x:c r="T22" s="5"/>
      <x:c r="U22" s="5"/>
      <x:c r="V22" s="5"/>
      <x:c r="W22" s="5"/>
      <x:c r="X22" s="5"/>
      <x:c r="Y22" s="5"/>
      <x:c r="Z22" s="5"/>
      <x:c r="AA22" s="5"/>
      <x:c r="AB22" s="5"/>
    </x:row>
    <x:row r="23" ht="25" customHeight="1">
      <x:c r="A23" s="3"/>
      <x:c r="B23" s="3"/>
      <x:c r="C23" s="18" t="str">
        <x:v>1 точка</x:v>
      </x:c>
      <x:c r="D23" s="18"/>
      <x:c r="E23" s="19"/>
      <x:c r="F23" s="19"/>
      <x:c r="G23" s="19"/>
      <x:c r="H23" s="19"/>
      <x:c r="I23" s="19"/>
      <x:c r="J23" s="19"/>
      <x:c r="K23" s="19"/>
      <x:c r="L23" s="19"/>
      <x:c r="M23" s="19"/>
      <x:c r="N23" s="19"/>
      <x:c r="O23" s="19"/>
      <x:c r="P23" s="19"/>
      <x:c r="Q23" s="19"/>
      <x:c r="R23" s="19"/>
      <x:c r="S23" s="19"/>
      <x:c r="T23" s="19"/>
      <x:c r="U23" s="19"/>
      <x:c r="V23" s="19"/>
      <x:c r="W23" s="19"/>
      <x:c r="X23" s="19"/>
      <x:c r="Y23" s="19"/>
      <x:c r="Z23" s="19"/>
      <x:c r="AA23" s="19"/>
      <x:c r="AB23" s="19"/>
    </x:row>
    <x:row r="24" ht="22" customHeight="1">
      <x:c r="A24" s="3"/>
      <x:c r="B24" s="3"/>
      <x:c r="C24" s="3" t="str">
        <x:v>Запас на начало, шт</x:v>
      </x:c>
      <x:c r="D24" s="3"/>
      <x:c r="E24" s="5" t="n">
        <x:f>$E$17</x:f>
        <x:v>5000</x:v>
      </x:c>
      <x:c r="F24" s="5" t="n">
        <x:f>E29</x:f>
        <x:v>5000</x:v>
      </x:c>
      <x:c r="G24" s="5" t="n">
        <x:f>F29</x:f>
        <x:v>5000</x:v>
      </x:c>
      <x:c r="H24" s="5" t="n">
        <x:f>G29</x:f>
        <x:v>5000</x:v>
      </x:c>
      <x:c r="I24" s="5" t="n">
        <x:f>H29</x:f>
        <x:v>5000</x:v>
      </x:c>
      <x:c r="J24" s="5" t="n">
        <x:f>I29</x:f>
        <x:v>5000</x:v>
      </x:c>
      <x:c r="K24" s="5" t="n">
        <x:f>J29</x:f>
        <x:v>5000</x:v>
      </x:c>
      <x:c r="L24" s="5" t="n">
        <x:f>K29</x:f>
        <x:v>5000</x:v>
      </x:c>
      <x:c r="M24" s="5" t="n">
        <x:f>L29</x:f>
        <x:v>5000</x:v>
      </x:c>
      <x:c r="N24" s="5" t="n">
        <x:f>M29</x:f>
        <x:v>5000</x:v>
      </x:c>
      <x:c r="O24" s="5" t="n">
        <x:f>N29</x:f>
        <x:v>5000</x:v>
      </x:c>
      <x:c r="P24" s="5" t="n">
        <x:f>O29</x:f>
        <x:v>5000</x:v>
      </x:c>
      <x:c r="Q24" s="5" t="n">
        <x:f>P29</x:f>
        <x:v>5000</x:v>
      </x:c>
      <x:c r="R24" s="5" t="n">
        <x:f>Q29</x:f>
        <x:v>5000</x:v>
      </x:c>
      <x:c r="S24" s="5" t="n">
        <x:f>R29</x:f>
        <x:v>5000</x:v>
      </x:c>
      <x:c r="T24" s="5" t="n">
        <x:f>S29</x:f>
        <x:v>5000</x:v>
      </x:c>
      <x:c r="U24" s="5" t="n">
        <x:f>T29</x:f>
        <x:v>5000</x:v>
      </x:c>
      <x:c r="V24" s="5" t="n">
        <x:f>U29</x:f>
        <x:v>5000</x:v>
      </x:c>
      <x:c r="W24" s="5" t="n">
        <x:f>V29</x:f>
        <x:v>5000</x:v>
      </x:c>
      <x:c r="X24" s="5" t="n">
        <x:f>W29</x:f>
        <x:v>5000</x:v>
      </x:c>
      <x:c r="Y24" s="5" t="n">
        <x:f>X29</x:f>
        <x:v>5000</x:v>
      </x:c>
      <x:c r="Z24" s="5" t="n">
        <x:f>Y29</x:f>
        <x:v>5000</x:v>
      </x:c>
      <x:c r="AA24" s="5" t="n">
        <x:f>Z29</x:f>
        <x:v>5000</x:v>
      </x:c>
      <x:c r="AB24" s="5" t="n">
        <x:f>AA29</x:f>
        <x:v>5000</x:v>
      </x:c>
    </x:row>
    <x:row r="25" ht="22" customHeight="1">
      <x:c r="A25" s="3"/>
      <x:c r="B25" s="3"/>
      <x:c r="C25" s="3" t="str">
        <x:v>Сетевой спрос до разгона, шт/мес</x:v>
      </x:c>
      <x:c r="D25" s="3"/>
      <x:c r="E25" s="13" t="n">
        <x:f>'Параметры'!E46</x:f>
        <x:v>350</x:v>
      </x:c>
      <x:c r="F25" s="13" t="n">
        <x:f>'Параметры'!F46</x:f>
        <x:v>350</x:v>
      </x:c>
      <x:c r="G25" s="13" t="n">
        <x:f>'Параметры'!G46</x:f>
        <x:v>350</x:v>
      </x:c>
      <x:c r="H25" s="13" t="n">
        <x:f>'Параметры'!H46</x:f>
        <x:v>350</x:v>
      </x:c>
      <x:c r="I25" s="13" t="n">
        <x:f>'Параметры'!I46</x:f>
        <x:v>350</x:v>
      </x:c>
      <x:c r="J25" s="13" t="n">
        <x:f>'Параметры'!J46</x:f>
        <x:v>350</x:v>
      </x:c>
      <x:c r="K25" s="13" t="n">
        <x:f>'Параметры'!K46</x:f>
        <x:v>350</x:v>
      </x:c>
      <x:c r="L25" s="13" t="n">
        <x:f>'Параметры'!L46</x:f>
        <x:v>350</x:v>
      </x:c>
      <x:c r="M25" s="13" t="n">
        <x:f>'Параметры'!M46</x:f>
        <x:v>350</x:v>
      </x:c>
      <x:c r="N25" s="13" t="n">
        <x:f>'Параметры'!N46</x:f>
        <x:v>350</x:v>
      </x:c>
      <x:c r="O25" s="13" t="n">
        <x:f>'Параметры'!O46</x:f>
        <x:v>350</x:v>
      </x:c>
      <x:c r="P25" s="13" t="n">
        <x:f>'Параметры'!P46</x:f>
        <x:v>350</x:v>
      </x:c>
      <x:c r="Q25" s="13" t="n">
        <x:f>'Параметры'!Q46</x:f>
        <x:v>350</x:v>
      </x:c>
      <x:c r="R25" s="13" t="n">
        <x:f>'Параметры'!R46</x:f>
        <x:v>350</x:v>
      </x:c>
      <x:c r="S25" s="13" t="n">
        <x:f>'Параметры'!S46</x:f>
        <x:v>350</x:v>
      </x:c>
      <x:c r="T25" s="13" t="n">
        <x:f>'Параметры'!T46</x:f>
        <x:v>350</x:v>
      </x:c>
      <x:c r="U25" s="13" t="n">
        <x:f>'Параметры'!U46</x:f>
        <x:v>350</x:v>
      </x:c>
      <x:c r="V25" s="13" t="n">
        <x:f>'Параметры'!V46</x:f>
        <x:v>350</x:v>
      </x:c>
      <x:c r="W25" s="13" t="n">
        <x:f>'Параметры'!W46</x:f>
        <x:v>350</x:v>
      </x:c>
      <x:c r="X25" s="13" t="n">
        <x:f>'Параметры'!X46</x:f>
        <x:v>350</x:v>
      </x:c>
      <x:c r="Y25" s="13" t="n">
        <x:f>'Параметры'!Y46</x:f>
        <x:v>350</x:v>
      </x:c>
      <x:c r="Z25" s="13" t="n">
        <x:f>'Параметры'!Z46</x:f>
        <x:v>350</x:v>
      </x:c>
      <x:c r="AA25" s="13" t="n">
        <x:f>'Параметры'!AA46</x:f>
        <x:v>350</x:v>
      </x:c>
      <x:c r="AB25" s="13" t="n">
        <x:f>'Параметры'!AB46</x:f>
        <x:v>350</x:v>
      </x:c>
    </x:row>
    <x:row r="26" ht="22" customHeight="1">
      <x:c r="A26" s="3"/>
      <x:c r="B26" s="3"/>
      <x:c r="C26" s="30" t="str">
        <x:v>Коэффициент разгона</x:v>
      </x:c>
      <x:c r="D26" s="30"/>
      <x:c r="E26" s="53" t="n">
        <x:f>'Параметры'!E23</x:f>
        <x:v>0.35</x:v>
      </x:c>
      <x:c r="F26" s="53" t="n">
        <x:f>'Параметры'!F23</x:f>
        <x:v>0.6</x:v>
      </x:c>
      <x:c r="G26" s="53" t="n">
        <x:f>'Параметры'!G23</x:f>
        <x:v>0.8</x:v>
      </x:c>
      <x:c r="H26" s="53" t="n">
        <x:f>'Параметры'!H23</x:f>
        <x:v>1</x:v>
      </x:c>
      <x:c r="I26" s="53" t="n">
        <x:f>'Параметры'!I23</x:f>
        <x:v>1</x:v>
      </x:c>
      <x:c r="J26" s="53" t="n">
        <x:f>'Параметры'!J23</x:f>
        <x:v>1</x:v>
      </x:c>
      <x:c r="K26" s="53" t="n">
        <x:f>'Параметры'!K23</x:f>
        <x:v>1</x:v>
      </x:c>
      <x:c r="L26" s="53" t="n">
        <x:f>'Параметры'!L23</x:f>
        <x:v>1</x:v>
      </x:c>
      <x:c r="M26" s="53" t="n">
        <x:f>'Параметры'!M23</x:f>
        <x:v>1</x:v>
      </x:c>
      <x:c r="N26" s="53" t="n">
        <x:f>'Параметры'!N23</x:f>
        <x:v>1</x:v>
      </x:c>
      <x:c r="O26" s="53" t="n">
        <x:f>'Параметры'!O23</x:f>
        <x:v>1</x:v>
      </x:c>
      <x:c r="P26" s="53" t="n">
        <x:f>'Параметры'!P23</x:f>
        <x:v>1</x:v>
      </x:c>
      <x:c r="Q26" s="53" t="n">
        <x:f>'Параметры'!Q23</x:f>
        <x:v>1</x:v>
      </x:c>
      <x:c r="R26" s="53" t="n">
        <x:f>'Параметры'!R23</x:f>
        <x:v>1</x:v>
      </x:c>
      <x:c r="S26" s="53" t="n">
        <x:f>'Параметры'!S23</x:f>
        <x:v>1</x:v>
      </x:c>
      <x:c r="T26" s="53" t="n">
        <x:f>'Параметры'!T23</x:f>
        <x:v>1</x:v>
      </x:c>
      <x:c r="U26" s="53" t="n">
        <x:f>'Параметры'!U23</x:f>
        <x:v>1</x:v>
      </x:c>
      <x:c r="V26" s="53" t="n">
        <x:f>'Параметры'!V23</x:f>
        <x:v>1</x:v>
      </x:c>
      <x:c r="W26" s="53" t="n">
        <x:f>'Параметры'!W23</x:f>
        <x:v>1</x:v>
      </x:c>
      <x:c r="X26" s="53" t="n">
        <x:f>'Параметры'!X23</x:f>
        <x:v>1</x:v>
      </x:c>
      <x:c r="Y26" s="53" t="n">
        <x:f>'Параметры'!Y23</x:f>
        <x:v>1</x:v>
      </x:c>
      <x:c r="Z26" s="53" t="n">
        <x:f>'Параметры'!Z23</x:f>
        <x:v>1</x:v>
      </x:c>
      <x:c r="AA26" s="53" t="n">
        <x:f>'Параметры'!AA23</x:f>
        <x:v>1</x:v>
      </x:c>
      <x:c r="AB26" s="53" t="n">
        <x:f>'Параметры'!AB23</x:f>
        <x:v>1</x:v>
      </x:c>
    </x:row>
    <x:row r="27" ht="22" customHeight="1">
      <x:c r="A27" s="3"/>
      <x:c r="B27" s="3"/>
      <x:c r="C27" s="47" t="str">
        <x:v>Продано книг, шт</x:v>
      </x:c>
      <x:c r="D27" s="47"/>
      <x:c r="E27" s="48" t="n">
        <x:f>IF(AND(ISNUMBER(E24),ISNUMBER(E25),ISNUMBER(E26)),ROUNDDOWN(MIN(E24,E25)*E26,0),"n.a.")</x:f>
        <x:v>122</x:v>
      </x:c>
      <x:c r="F27" s="48" t="n">
        <x:f>IF(AND(ISNUMBER(F24),ISNUMBER(F25),ISNUMBER(F26)),ROUNDDOWN(MIN(F24,F25)*F26,0),"n.a.")</x:f>
        <x:v>210</x:v>
      </x:c>
      <x:c r="G27" s="48" t="n">
        <x:f>IF(AND(ISNUMBER(G24),ISNUMBER(G25),ISNUMBER(G26)),ROUNDDOWN(MIN(G24,G25)*G26,0),"n.a.")</x:f>
        <x:v>280</x:v>
      </x:c>
      <x:c r="H27" s="48" t="n">
        <x:f>IF(AND(ISNUMBER(H24),ISNUMBER(H25),ISNUMBER(H26)),ROUNDDOWN(MIN(H24,H25)*H26,0),"n.a.")</x:f>
        <x:v>350</x:v>
      </x:c>
      <x:c r="I27" s="48" t="n">
        <x:f>IF(AND(ISNUMBER(I24),ISNUMBER(I25),ISNUMBER(I26)),ROUNDDOWN(MIN(I24,I25)*I26,0),"n.a.")</x:f>
        <x:v>350</x:v>
      </x:c>
      <x:c r="J27" s="48" t="n">
        <x:f>IF(AND(ISNUMBER(J24),ISNUMBER(J25),ISNUMBER(J26)),ROUNDDOWN(MIN(J24,J25)*J26,0),"n.a.")</x:f>
        <x:v>350</x:v>
      </x:c>
      <x:c r="K27" s="48" t="n">
        <x:f>IF(AND(ISNUMBER(K24),ISNUMBER(K25),ISNUMBER(K26)),ROUNDDOWN(MIN(K24,K25)*K26,0),"n.a.")</x:f>
        <x:v>350</x:v>
      </x:c>
      <x:c r="L27" s="48" t="n">
        <x:f>IF(AND(ISNUMBER(L24),ISNUMBER(L25),ISNUMBER(L26)),ROUNDDOWN(MIN(L24,L25)*L26,0),"n.a.")</x:f>
        <x:v>350</x:v>
      </x:c>
      <x:c r="M27" s="48" t="n">
        <x:f>IF(AND(ISNUMBER(M24),ISNUMBER(M25),ISNUMBER(M26)),ROUNDDOWN(MIN(M24,M25)*M26,0),"n.a.")</x:f>
        <x:v>350</x:v>
      </x:c>
      <x:c r="N27" s="48" t="n">
        <x:f>IF(AND(ISNUMBER(N24),ISNUMBER(N25),ISNUMBER(N26)),ROUNDDOWN(MIN(N24,N25)*N26,0),"n.a.")</x:f>
        <x:v>350</x:v>
      </x:c>
      <x:c r="O27" s="48" t="n">
        <x:f>IF(AND(ISNUMBER(O24),ISNUMBER(O25),ISNUMBER(O26)),ROUNDDOWN(MIN(O24,O25)*O26,0),"n.a.")</x:f>
        <x:v>350</x:v>
      </x:c>
      <x:c r="P27" s="48" t="n">
        <x:f>IF(AND(ISNUMBER(P24),ISNUMBER(P25),ISNUMBER(P26)),ROUNDDOWN(MIN(P24,P25)*P26,0),"n.a.")</x:f>
        <x:v>350</x:v>
      </x:c>
      <x:c r="Q27" s="48" t="n">
        <x:f>IF(AND(ISNUMBER(Q24),ISNUMBER(Q25),ISNUMBER(Q26)),ROUNDDOWN(MIN(Q24,Q25)*Q26,0),"n.a.")</x:f>
        <x:v>350</x:v>
      </x:c>
      <x:c r="R27" s="48" t="n">
        <x:f>IF(AND(ISNUMBER(R24),ISNUMBER(R25),ISNUMBER(R26)),ROUNDDOWN(MIN(R24,R25)*R26,0),"n.a.")</x:f>
        <x:v>350</x:v>
      </x:c>
      <x:c r="S27" s="48" t="n">
        <x:f>IF(AND(ISNUMBER(S24),ISNUMBER(S25),ISNUMBER(S26)),ROUNDDOWN(MIN(S24,S25)*S26,0),"n.a.")</x:f>
        <x:v>350</x:v>
      </x:c>
      <x:c r="T27" s="48" t="n">
        <x:f>IF(AND(ISNUMBER(T24),ISNUMBER(T25),ISNUMBER(T26)),ROUNDDOWN(MIN(T24,T25)*T26,0),"n.a.")</x:f>
        <x:v>350</x:v>
      </x:c>
      <x:c r="U27" s="48" t="n">
        <x:f>IF(AND(ISNUMBER(U24),ISNUMBER(U25),ISNUMBER(U26)),ROUNDDOWN(MIN(U24,U25)*U26,0),"n.a.")</x:f>
        <x:v>350</x:v>
      </x:c>
      <x:c r="V27" s="48" t="n">
        <x:f>IF(AND(ISNUMBER(V24),ISNUMBER(V25),ISNUMBER(V26)),ROUNDDOWN(MIN(V24,V25)*V26,0),"n.a.")</x:f>
        <x:v>350</x:v>
      </x:c>
      <x:c r="W27" s="48" t="n">
        <x:f>IF(AND(ISNUMBER(W24),ISNUMBER(W25),ISNUMBER(W26)),ROUNDDOWN(MIN(W24,W25)*W26,0),"n.a.")</x:f>
        <x:v>350</x:v>
      </x:c>
      <x:c r="X27" s="48" t="n">
        <x:f>IF(AND(ISNUMBER(X24),ISNUMBER(X25),ISNUMBER(X26)),ROUNDDOWN(MIN(X24,X25)*X26,0),"n.a.")</x:f>
        <x:v>350</x:v>
      </x:c>
      <x:c r="Y27" s="48" t="n">
        <x:f>IF(AND(ISNUMBER(Y24),ISNUMBER(Y25),ISNUMBER(Y26)),ROUNDDOWN(MIN(Y24,Y25)*Y26,0),"n.a.")</x:f>
        <x:v>350</x:v>
      </x:c>
      <x:c r="Z27" s="48" t="n">
        <x:f>IF(AND(ISNUMBER(Z24),ISNUMBER(Z25),ISNUMBER(Z26)),ROUNDDOWN(MIN(Z24,Z25)*Z26,0),"n.a.")</x:f>
        <x:v>350</x:v>
      </x:c>
      <x:c r="AA27" s="48" t="n">
        <x:f>IF(AND(ISNUMBER(AA24),ISNUMBER(AA25),ISNUMBER(AA26)),ROUNDDOWN(MIN(AA24,AA25)*AA26,0),"n.a.")</x:f>
        <x:v>350</x:v>
      </x:c>
      <x:c r="AB27" s="48" t="n">
        <x:f>IF(AND(ISNUMBER(AB24),ISNUMBER(AB25),ISNUMBER(AB26)),ROUNDDOWN(MIN(AB24,AB25)*AB26,0),"n.a.")</x:f>
        <x:v>350</x:v>
      </x:c>
    </x:row>
    <x:row r="28" ht="22" customHeight="1">
      <x:c r="A28" s="3"/>
      <x:c r="B28" s="3"/>
      <x:c r="C28" s="3" t="str">
        <x:v>Закуплено на замену, шт</x:v>
      </x:c>
      <x:c r="D28" s="3"/>
      <x:c r="E28" s="5" t="n">
        <x:f>E27</x:f>
        <x:v>122</x:v>
      </x:c>
      <x:c r="F28" s="5" t="n">
        <x:f>F27</x:f>
        <x:v>210</x:v>
      </x:c>
      <x:c r="G28" s="5" t="n">
        <x:f>G27</x:f>
        <x:v>280</x:v>
      </x:c>
      <x:c r="H28" s="5" t="n">
        <x:f>H27</x:f>
        <x:v>350</x:v>
      </x:c>
      <x:c r="I28" s="5" t="n">
        <x:f>I27</x:f>
        <x:v>350</x:v>
      </x:c>
      <x:c r="J28" s="5" t="n">
        <x:f>J27</x:f>
        <x:v>350</x:v>
      </x:c>
      <x:c r="K28" s="5" t="n">
        <x:f>K27</x:f>
        <x:v>350</x:v>
      </x:c>
      <x:c r="L28" s="5" t="n">
        <x:f>L27</x:f>
        <x:v>350</x:v>
      </x:c>
      <x:c r="M28" s="5" t="n">
        <x:f>M27</x:f>
        <x:v>350</x:v>
      </x:c>
      <x:c r="N28" s="5" t="n">
        <x:f>N27</x:f>
        <x:v>350</x:v>
      </x:c>
      <x:c r="O28" s="5" t="n">
        <x:f>O27</x:f>
        <x:v>350</x:v>
      </x:c>
      <x:c r="P28" s="5" t="n">
        <x:f>P27</x:f>
        <x:v>350</x:v>
      </x:c>
      <x:c r="Q28" s="5" t="n">
        <x:f>Q27</x:f>
        <x:v>350</x:v>
      </x:c>
      <x:c r="R28" s="5" t="n">
        <x:f>R27</x:f>
        <x:v>350</x:v>
      </x:c>
      <x:c r="S28" s="5" t="n">
        <x:f>S27</x:f>
        <x:v>350</x:v>
      </x:c>
      <x:c r="T28" s="5" t="n">
        <x:f>T27</x:f>
        <x:v>350</x:v>
      </x:c>
      <x:c r="U28" s="5" t="n">
        <x:f>U27</x:f>
        <x:v>350</x:v>
      </x:c>
      <x:c r="V28" s="5" t="n">
        <x:f>V27</x:f>
        <x:v>350</x:v>
      </x:c>
      <x:c r="W28" s="5" t="n">
        <x:f>W27</x:f>
        <x:v>350</x:v>
      </x:c>
      <x:c r="X28" s="5" t="n">
        <x:f>X27</x:f>
        <x:v>350</x:v>
      </x:c>
      <x:c r="Y28" s="5" t="n">
        <x:f>Y27</x:f>
        <x:v>350</x:v>
      </x:c>
      <x:c r="Z28" s="5" t="n">
        <x:f>Z27</x:f>
        <x:v>350</x:v>
      </x:c>
      <x:c r="AA28" s="5" t="n">
        <x:f>AA27</x:f>
        <x:v>350</x:v>
      </x:c>
      <x:c r="AB28" s="5" t="n">
        <x:f>AB27</x:f>
        <x:v>350</x:v>
      </x:c>
    </x:row>
    <x:row r="29" ht="22" customHeight="1">
      <x:c r="A29" s="3"/>
      <x:c r="B29" s="3"/>
      <x:c r="C29" s="47" t="str">
        <x:v>Запас на конец, шт</x:v>
      </x:c>
      <x:c r="D29" s="47"/>
      <x:c r="E29" s="48" t="n">
        <x:f>E24+E28-E27</x:f>
        <x:v>5000</x:v>
      </x:c>
      <x:c r="F29" s="48" t="n">
        <x:f>F24+F28-F27</x:f>
        <x:v>5000</x:v>
      </x:c>
      <x:c r="G29" s="48" t="n">
        <x:f>G24+G28-G27</x:f>
        <x:v>5000</x:v>
      </x:c>
      <x:c r="H29" s="48" t="n">
        <x:f>H24+H28-H27</x:f>
        <x:v>5000</x:v>
      </x:c>
      <x:c r="I29" s="48" t="n">
        <x:f>I24+I28-I27</x:f>
        <x:v>5000</x:v>
      </x:c>
      <x:c r="J29" s="48" t="n">
        <x:f>J24+J28-J27</x:f>
        <x:v>5000</x:v>
      </x:c>
      <x:c r="K29" s="48" t="n">
        <x:f>K24+K28-K27</x:f>
        <x:v>5000</x:v>
      </x:c>
      <x:c r="L29" s="48" t="n">
        <x:f>L24+L28-L27</x:f>
        <x:v>5000</x:v>
      </x:c>
      <x:c r="M29" s="48" t="n">
        <x:f>M24+M28-M27</x:f>
        <x:v>5000</x:v>
      </x:c>
      <x:c r="N29" s="48" t="n">
        <x:f>N24+N28-N27</x:f>
        <x:v>5000</x:v>
      </x:c>
      <x:c r="O29" s="48" t="n">
        <x:f>O24+O28-O27</x:f>
        <x:v>5000</x:v>
      </x:c>
      <x:c r="P29" s="48" t="n">
        <x:f>P24+P28-P27</x:f>
        <x:v>5000</x:v>
      </x:c>
      <x:c r="Q29" s="48" t="n">
        <x:f>Q24+Q28-Q27</x:f>
        <x:v>5000</x:v>
      </x:c>
      <x:c r="R29" s="48" t="n">
        <x:f>R24+R28-R27</x:f>
        <x:v>5000</x:v>
      </x:c>
      <x:c r="S29" s="48" t="n">
        <x:f>S24+S28-S27</x:f>
        <x:v>5000</x:v>
      </x:c>
      <x:c r="T29" s="48" t="n">
        <x:f>T24+T28-T27</x:f>
        <x:v>5000</x:v>
      </x:c>
      <x:c r="U29" s="48" t="n">
        <x:f>U24+U28-U27</x:f>
        <x:v>5000</x:v>
      </x:c>
      <x:c r="V29" s="48" t="n">
        <x:f>V24+V28-V27</x:f>
        <x:v>5000</x:v>
      </x:c>
      <x:c r="W29" s="48" t="n">
        <x:f>W24+W28-W27</x:f>
        <x:v>5000</x:v>
      </x:c>
      <x:c r="X29" s="48" t="n">
        <x:f>X24+X28-X27</x:f>
        <x:v>5000</x:v>
      </x:c>
      <x:c r="Y29" s="48" t="n">
        <x:f>Y24+Y28-Y27</x:f>
        <x:v>5000</x:v>
      </x:c>
      <x:c r="Z29" s="48" t="n">
        <x:f>Z24+Z28-Z27</x:f>
        <x:v>5000</x:v>
      </x:c>
      <x:c r="AA29" s="48" t="n">
        <x:f>AA24+AA28-AA27</x:f>
        <x:v>5000</x:v>
      </x:c>
      <x:c r="AB29" s="48" t="n">
        <x:f>AB24+AB28-AB27</x:f>
        <x:v>5000</x:v>
      </x:c>
    </x:row>
    <x:row r="30" ht="22" customHeight="1">
      <x:c r="A30" s="3"/>
      <x:c r="B30" s="3"/>
      <x:c r="C30" s="3"/>
      <x:c r="D30" s="3"/>
      <x:c r="E30" s="5"/>
      <x:c r="F30" s="5"/>
      <x:c r="G30" s="5"/>
      <x:c r="H30" s="5"/>
      <x:c r="I30" s="5"/>
      <x:c r="J30" s="5"/>
      <x:c r="K30" s="5"/>
      <x:c r="L30" s="5"/>
      <x:c r="M30" s="5"/>
      <x:c r="N30" s="5"/>
      <x:c r="O30" s="5"/>
      <x:c r="P30" s="5"/>
      <x:c r="Q30" s="5"/>
      <x:c r="R30" s="5"/>
      <x:c r="S30" s="5"/>
      <x:c r="T30" s="5"/>
      <x:c r="U30" s="5"/>
      <x:c r="V30" s="5"/>
      <x:c r="W30" s="5"/>
      <x:c r="X30" s="5"/>
      <x:c r="Y30" s="5"/>
      <x:c r="Z30" s="5"/>
      <x:c r="AA30" s="5"/>
      <x:c r="AB30" s="5"/>
    </x:row>
    <x:row r="31" ht="22" customHeight="1">
      <x:c r="A31" s="3"/>
      <x:c r="B31" s="3"/>
      <x:c r="C31" s="3" t="str">
        <x:v>Вклад на одну книгу, ₽</x:v>
      </x:c>
      <x:c r="D31" s="3"/>
      <x:c r="E31" s="13" t="n">
        <x:f>'Параметры'!E26</x:f>
        <x:v>400</x:v>
      </x:c>
      <x:c r="F31" s="13" t="n">
        <x:f>'Параметры'!F26</x:f>
        <x:v>400</x:v>
      </x:c>
      <x:c r="G31" s="13" t="n">
        <x:f>'Параметры'!G26</x:f>
        <x:v>400</x:v>
      </x:c>
      <x:c r="H31" s="13" t="n">
        <x:f>'Параметры'!H26</x:f>
        <x:v>400</x:v>
      </x:c>
      <x:c r="I31" s="13" t="n">
        <x:f>'Параметры'!I26</x:f>
        <x:v>400</x:v>
      </x:c>
      <x:c r="J31" s="13" t="n">
        <x:f>'Параметры'!J26</x:f>
        <x:v>400</x:v>
      </x:c>
      <x:c r="K31" s="13" t="n">
        <x:f>'Параметры'!K26</x:f>
        <x:v>400</x:v>
      </x:c>
      <x:c r="L31" s="13" t="n">
        <x:f>'Параметры'!L26</x:f>
        <x:v>400</x:v>
      </x:c>
      <x:c r="M31" s="13" t="n">
        <x:f>'Параметры'!M26</x:f>
        <x:v>400</x:v>
      </x:c>
      <x:c r="N31" s="13" t="n">
        <x:f>'Параметры'!N26</x:f>
        <x:v>400</x:v>
      </x:c>
      <x:c r="O31" s="13" t="n">
        <x:f>'Параметры'!O26</x:f>
        <x:v>400</x:v>
      </x:c>
      <x:c r="P31" s="13" t="n">
        <x:f>'Параметры'!P26</x:f>
        <x:v>400</x:v>
      </x:c>
      <x:c r="Q31" s="13" t="n">
        <x:f>'Параметры'!Q26</x:f>
        <x:v>400</x:v>
      </x:c>
      <x:c r="R31" s="13" t="n">
        <x:f>'Параметры'!R26</x:f>
        <x:v>400</x:v>
      </x:c>
      <x:c r="S31" s="13" t="n">
        <x:f>'Параметры'!S26</x:f>
        <x:v>400</x:v>
      </x:c>
      <x:c r="T31" s="13" t="n">
        <x:f>'Параметры'!T26</x:f>
        <x:v>400</x:v>
      </x:c>
      <x:c r="U31" s="13" t="n">
        <x:f>'Параметры'!U26</x:f>
        <x:v>400</x:v>
      </x:c>
      <x:c r="V31" s="13" t="n">
        <x:f>'Параметры'!V26</x:f>
        <x:v>400</x:v>
      </x:c>
      <x:c r="W31" s="13" t="n">
        <x:f>'Параметры'!W26</x:f>
        <x:v>400</x:v>
      </x:c>
      <x:c r="X31" s="13" t="n">
        <x:f>'Параметры'!X26</x:f>
        <x:v>400</x:v>
      </x:c>
      <x:c r="Y31" s="13" t="n">
        <x:f>'Параметры'!Y26</x:f>
        <x:v>400</x:v>
      </x:c>
      <x:c r="Z31" s="13" t="n">
        <x:f>'Параметры'!Z26</x:f>
        <x:v>400</x:v>
      </x:c>
      <x:c r="AA31" s="13" t="n">
        <x:f>'Параметры'!AA26</x:f>
        <x:v>400</x:v>
      </x:c>
      <x:c r="AB31" s="13" t="n">
        <x:f>'Параметры'!AB26</x:f>
        <x:v>400</x:v>
      </x:c>
    </x:row>
    <x:row r="32" ht="22" customHeight="1">
      <x:c r="A32" s="3"/>
      <x:c r="B32" s="3"/>
      <x:c r="C32" s="3" t="str">
        <x:v>Вклад проданных книг, ₽</x:v>
      </x:c>
      <x:c r="D32" s="3"/>
      <x:c r="E32" s="5" t="n">
        <x:f>E27*E31</x:f>
        <x:v>48800</x:v>
      </x:c>
      <x:c r="F32" s="5" t="n">
        <x:f>F27*F31</x:f>
        <x:v>84000</x:v>
      </x:c>
      <x:c r="G32" s="5" t="n">
        <x:f>G27*G31</x:f>
        <x:v>112000</x:v>
      </x:c>
      <x:c r="H32" s="5" t="n">
        <x:f>H27*H31</x:f>
        <x:v>140000</x:v>
      </x:c>
      <x:c r="I32" s="5" t="n">
        <x:f>I27*I31</x:f>
        <x:v>140000</x:v>
      </x:c>
      <x:c r="J32" s="5" t="n">
        <x:f>J27*J31</x:f>
        <x:v>140000</x:v>
      </x:c>
      <x:c r="K32" s="5" t="n">
        <x:f>K27*K31</x:f>
        <x:v>140000</x:v>
      </x:c>
      <x:c r="L32" s="5" t="n">
        <x:f>L27*L31</x:f>
        <x:v>140000</x:v>
      </x:c>
      <x:c r="M32" s="5" t="n">
        <x:f>M27*M31</x:f>
        <x:v>140000</x:v>
      </x:c>
      <x:c r="N32" s="5" t="n">
        <x:f>N27*N31</x:f>
        <x:v>140000</x:v>
      </x:c>
      <x:c r="O32" s="5" t="n">
        <x:f>O27*O31</x:f>
        <x:v>140000</x:v>
      </x:c>
      <x:c r="P32" s="5" t="n">
        <x:f>P27*P31</x:f>
        <x:v>140000</x:v>
      </x:c>
      <x:c r="Q32" s="5" t="n">
        <x:f>Q27*Q31</x:f>
        <x:v>140000</x:v>
      </x:c>
      <x:c r="R32" s="5" t="n">
        <x:f>R27*R31</x:f>
        <x:v>140000</x:v>
      </x:c>
      <x:c r="S32" s="5" t="n">
        <x:f>S27*S31</x:f>
        <x:v>140000</x:v>
      </x:c>
      <x:c r="T32" s="5" t="n">
        <x:f>T27*T31</x:f>
        <x:v>140000</x:v>
      </x:c>
      <x:c r="U32" s="5" t="n">
        <x:f>U27*U31</x:f>
        <x:v>140000</x:v>
      </x:c>
      <x:c r="V32" s="5" t="n">
        <x:f>V27*V31</x:f>
        <x:v>140000</x:v>
      </x:c>
      <x:c r="W32" s="5" t="n">
        <x:f>W27*W31</x:f>
        <x:v>140000</x:v>
      </x:c>
      <x:c r="X32" s="5" t="n">
        <x:f>X27*X31</x:f>
        <x:v>140000</x:v>
      </x:c>
      <x:c r="Y32" s="5" t="n">
        <x:f>Y27*Y31</x:f>
        <x:v>140000</x:v>
      </x:c>
      <x:c r="Z32" s="5" t="n">
        <x:f>Z27*Z31</x:f>
        <x:v>140000</x:v>
      </x:c>
      <x:c r="AA32" s="5" t="n">
        <x:f>AA27*AA31</x:f>
        <x:v>140000</x:v>
      </x:c>
      <x:c r="AB32" s="5" t="n">
        <x:f>AB27*AB31</x:f>
        <x:v>140000</x:v>
      </x:c>
    </x:row>
    <x:row r="33" ht="22" customHeight="1">
      <x:c r="A33" s="3"/>
      <x:c r="B33" s="3"/>
      <x:c r="C33" s="3" t="str">
        <x:v>Прямой результат ПВЗ, ₽</x:v>
      </x:c>
      <x:c r="D33" s="3"/>
      <x:c r="E33" s="13" t="n">
        <x:f>'Параметры'!E31*$E$9</x:f>
        <x:v>0</x:v>
      </x:c>
      <x:c r="F33" s="13" t="n">
        <x:f>'Параметры'!F31*$E$9</x:f>
        <x:v>0</x:v>
      </x:c>
      <x:c r="G33" s="13" t="n">
        <x:f>'Параметры'!G31*$E$9</x:f>
        <x:v>0</x:v>
      </x:c>
      <x:c r="H33" s="13" t="n">
        <x:f>'Параметры'!H31*$E$9</x:f>
        <x:v>0</x:v>
      </x:c>
      <x:c r="I33" s="13" t="n">
        <x:f>'Параметры'!I31*$E$9</x:f>
        <x:v>0</x:v>
      </x:c>
      <x:c r="J33" s="13" t="n">
        <x:f>'Параметры'!J31*$E$9</x:f>
        <x:v>0</x:v>
      </x:c>
      <x:c r="K33" s="13" t="n">
        <x:f>'Параметры'!K31*$E$9</x:f>
        <x:v>0</x:v>
      </x:c>
      <x:c r="L33" s="13" t="n">
        <x:f>'Параметры'!L31*$E$9</x:f>
        <x:v>0</x:v>
      </x:c>
      <x:c r="M33" s="13" t="n">
        <x:f>'Параметры'!M31*$E$9</x:f>
        <x:v>0</x:v>
      </x:c>
      <x:c r="N33" s="13" t="n">
        <x:f>'Параметры'!N31*$E$9</x:f>
        <x:v>0</x:v>
      </x:c>
      <x:c r="O33" s="13" t="n">
        <x:f>'Параметры'!O31*$E$9</x:f>
        <x:v>0</x:v>
      </x:c>
      <x:c r="P33" s="13" t="n">
        <x:f>'Параметры'!P31*$E$9</x:f>
        <x:v>0</x:v>
      </x:c>
      <x:c r="Q33" s="13" t="n">
        <x:f>'Параметры'!Q31*$E$9</x:f>
        <x:v>0</x:v>
      </x:c>
      <x:c r="R33" s="13" t="n">
        <x:f>'Параметры'!R31*$E$9</x:f>
        <x:v>0</x:v>
      </x:c>
      <x:c r="S33" s="13" t="n">
        <x:f>'Параметры'!S31*$E$9</x:f>
        <x:v>0</x:v>
      </x:c>
      <x:c r="T33" s="13" t="n">
        <x:f>'Параметры'!T31*$E$9</x:f>
        <x:v>0</x:v>
      </x:c>
      <x:c r="U33" s="13" t="n">
        <x:f>'Параметры'!U31*$E$9</x:f>
        <x:v>0</x:v>
      </x:c>
      <x:c r="V33" s="13" t="n">
        <x:f>'Параметры'!V31*$E$9</x:f>
        <x:v>0</x:v>
      </x:c>
      <x:c r="W33" s="13" t="n">
        <x:f>'Параметры'!W31*$E$9</x:f>
        <x:v>0</x:v>
      </x:c>
      <x:c r="X33" s="13" t="n">
        <x:f>'Параметры'!X31*$E$9</x:f>
        <x:v>0</x:v>
      </x:c>
      <x:c r="Y33" s="13" t="n">
        <x:f>'Параметры'!Y31*$E$9</x:f>
        <x:v>0</x:v>
      </x:c>
      <x:c r="Z33" s="13" t="n">
        <x:f>'Параметры'!Z31*$E$9</x:f>
        <x:v>0</x:v>
      </x:c>
      <x:c r="AA33" s="13" t="n">
        <x:f>'Параметры'!AA31*$E$9</x:f>
        <x:v>0</x:v>
      </x:c>
      <x:c r="AB33" s="13" t="n">
        <x:f>'Параметры'!AB31*$E$9</x:f>
        <x:v>0</x:v>
      </x:c>
    </x:row>
    <x:row r="34" ht="22" customHeight="1">
      <x:c r="A34" s="3"/>
      <x:c r="B34" s="3"/>
      <x:c r="C34" s="3" t="str">
        <x:v>Чистый результат допсервисов, ₽</x:v>
      </x:c>
      <x:c r="D34" s="3"/>
      <x:c r="E34" s="13" t="n">
        <x:f>'Параметры'!E41*$E$9</x:f>
        <x:v>0</x:v>
      </x:c>
      <x:c r="F34" s="13" t="n">
        <x:f>'Параметры'!F41*$E$9</x:f>
        <x:v>0</x:v>
      </x:c>
      <x:c r="G34" s="13" t="n">
        <x:f>'Параметры'!G41*$E$9</x:f>
        <x:v>0</x:v>
      </x:c>
      <x:c r="H34" s="13" t="n">
        <x:f>'Параметры'!H41*$E$9</x:f>
        <x:v>0</x:v>
      </x:c>
      <x:c r="I34" s="13" t="n">
        <x:f>'Параметры'!I41*$E$9</x:f>
        <x:v>0</x:v>
      </x:c>
      <x:c r="J34" s="13" t="n">
        <x:f>'Параметры'!J41*$E$9</x:f>
        <x:v>0</x:v>
      </x:c>
      <x:c r="K34" s="13" t="n">
        <x:f>'Параметры'!K41*$E$9</x:f>
        <x:v>0</x:v>
      </x:c>
      <x:c r="L34" s="13" t="n">
        <x:f>'Параметры'!L41*$E$9</x:f>
        <x:v>0</x:v>
      </x:c>
      <x:c r="M34" s="13" t="n">
        <x:f>'Параметры'!M41*$E$9</x:f>
        <x:v>0</x:v>
      </x:c>
      <x:c r="N34" s="13" t="n">
        <x:f>'Параметры'!N41*$E$9</x:f>
        <x:v>0</x:v>
      </x:c>
      <x:c r="O34" s="13" t="n">
        <x:f>'Параметры'!O41*$E$9</x:f>
        <x:v>0</x:v>
      </x:c>
      <x:c r="P34" s="13" t="n">
        <x:f>'Параметры'!P41*$E$9</x:f>
        <x:v>0</x:v>
      </x:c>
      <x:c r="Q34" s="13" t="n">
        <x:f>'Параметры'!Q41*$E$9</x:f>
        <x:v>0</x:v>
      </x:c>
      <x:c r="R34" s="13" t="n">
        <x:f>'Параметры'!R41*$E$9</x:f>
        <x:v>0</x:v>
      </x:c>
      <x:c r="S34" s="13" t="n">
        <x:f>'Параметры'!S41*$E$9</x:f>
        <x:v>0</x:v>
      </x:c>
      <x:c r="T34" s="13" t="n">
        <x:f>'Параметры'!T41*$E$9</x:f>
        <x:v>0</x:v>
      </x:c>
      <x:c r="U34" s="13" t="n">
        <x:f>'Параметры'!U41*$E$9</x:f>
        <x:v>0</x:v>
      </x:c>
      <x:c r="V34" s="13" t="n">
        <x:f>'Параметры'!V41*$E$9</x:f>
        <x:v>0</x:v>
      </x:c>
      <x:c r="W34" s="13" t="n">
        <x:f>'Параметры'!W41*$E$9</x:f>
        <x:v>0</x:v>
      </x:c>
      <x:c r="X34" s="13" t="n">
        <x:f>'Параметры'!X41*$E$9</x:f>
        <x:v>0</x:v>
      </x:c>
      <x:c r="Y34" s="13" t="n">
        <x:f>'Параметры'!Y41*$E$9</x:f>
        <x:v>0</x:v>
      </x:c>
      <x:c r="Z34" s="13" t="n">
        <x:f>'Параметры'!Z41*$E$9</x:f>
        <x:v>0</x:v>
      </x:c>
      <x:c r="AA34" s="13" t="n">
        <x:f>'Параметры'!AA41*$E$9</x:f>
        <x:v>0</x:v>
      </x:c>
      <x:c r="AB34" s="13" t="n">
        <x:f>'Параметры'!AB41*$E$9</x:f>
        <x:v>0</x:v>
      </x:c>
    </x:row>
    <x:row r="35" ht="22" customHeight="1">
      <x:c r="A35" s="3"/>
      <x:c r="B35" s="3"/>
      <x:c r="C35" s="3" t="str">
        <x:v>Дополнительный труд по книгам, ₽</x:v>
      </x:c>
      <x:c r="D35" s="3"/>
      <x:c r="E35" s="13" t="n">
        <x:f>'Параметры'!E36*$E$9</x:f>
        <x:v>30000</x:v>
      </x:c>
      <x:c r="F35" s="13" t="n">
        <x:f>'Параметры'!F36*$E$9</x:f>
        <x:v>30000</x:v>
      </x:c>
      <x:c r="G35" s="13" t="n">
        <x:f>'Параметры'!G36*$E$9</x:f>
        <x:v>30000</x:v>
      </x:c>
      <x:c r="H35" s="13" t="n">
        <x:f>'Параметры'!H36*$E$9</x:f>
        <x:v>30000</x:v>
      </x:c>
      <x:c r="I35" s="13" t="n">
        <x:f>'Параметры'!I36*$E$9</x:f>
        <x:v>30000</x:v>
      </x:c>
      <x:c r="J35" s="13" t="n">
        <x:f>'Параметры'!J36*$E$9</x:f>
        <x:v>30000</x:v>
      </x:c>
      <x:c r="K35" s="13" t="n">
        <x:f>'Параметры'!K36*$E$9</x:f>
        <x:v>30000</x:v>
      </x:c>
      <x:c r="L35" s="13" t="n">
        <x:f>'Параметры'!L36*$E$9</x:f>
        <x:v>30000</x:v>
      </x:c>
      <x:c r="M35" s="13" t="n">
        <x:f>'Параметры'!M36*$E$9</x:f>
        <x:v>30000</x:v>
      </x:c>
      <x:c r="N35" s="13" t="n">
        <x:f>'Параметры'!N36*$E$9</x:f>
        <x:v>30000</x:v>
      </x:c>
      <x:c r="O35" s="13" t="n">
        <x:f>'Параметры'!O36*$E$9</x:f>
        <x:v>30000</x:v>
      </x:c>
      <x:c r="P35" s="13" t="n">
        <x:f>'Параметры'!P36*$E$9</x:f>
        <x:v>30000</x:v>
      </x:c>
      <x:c r="Q35" s="13" t="n">
        <x:f>'Параметры'!Q36*$E$9</x:f>
        <x:v>30000</x:v>
      </x:c>
      <x:c r="R35" s="13" t="n">
        <x:f>'Параметры'!R36*$E$9</x:f>
        <x:v>30000</x:v>
      </x:c>
      <x:c r="S35" s="13" t="n">
        <x:f>'Параметры'!S36*$E$9</x:f>
        <x:v>30000</x:v>
      </x:c>
      <x:c r="T35" s="13" t="n">
        <x:f>'Параметры'!T36*$E$9</x:f>
        <x:v>30000</x:v>
      </x:c>
      <x:c r="U35" s="13" t="n">
        <x:f>'Параметры'!U36*$E$9</x:f>
        <x:v>30000</x:v>
      </x:c>
      <x:c r="V35" s="13" t="n">
        <x:f>'Параметры'!V36*$E$9</x:f>
        <x:v>30000</x:v>
      </x:c>
      <x:c r="W35" s="13" t="n">
        <x:f>'Параметры'!W36*$E$9</x:f>
        <x:v>30000</x:v>
      </x:c>
      <x:c r="X35" s="13" t="n">
        <x:f>'Параметры'!X36*$E$9</x:f>
        <x:v>30000</x:v>
      </x:c>
      <x:c r="Y35" s="13" t="n">
        <x:f>'Параметры'!Y36*$E$9</x:f>
        <x:v>30000</x:v>
      </x:c>
      <x:c r="Z35" s="13" t="n">
        <x:f>'Параметры'!Z36*$E$9</x:f>
        <x:v>30000</x:v>
      </x:c>
      <x:c r="AA35" s="13" t="n">
        <x:f>'Параметры'!AA36*$E$9</x:f>
        <x:v>30000</x:v>
      </x:c>
      <x:c r="AB35" s="13" t="n">
        <x:f>'Параметры'!AB36*$E$9</x:f>
        <x:v>30000</x:v>
      </x:c>
    </x:row>
    <x:row r="36" ht="22" customHeight="1">
      <x:c r="A36" s="3"/>
      <x:c r="B36" s="3"/>
      <x:c r="C36" s="3" t="str">
        <x:v>Общие расходы центра, ₽</x:v>
      </x:c>
      <x:c r="D36" s="3"/>
      <x:c r="E36" s="5" t="n">
        <x:f>$E$18</x:f>
        <x:v>35000</x:v>
      </x:c>
      <x:c r="F36" s="5" t="n">
        <x:f>$E$18</x:f>
        <x:v>35000</x:v>
      </x:c>
      <x:c r="G36" s="5" t="n">
        <x:f>$E$18</x:f>
        <x:v>35000</x:v>
      </x:c>
      <x:c r="H36" s="5" t="n">
        <x:f>$E$18</x:f>
        <x:v>35000</x:v>
      </x:c>
      <x:c r="I36" s="5" t="n">
        <x:f>$E$18</x:f>
        <x:v>35000</x:v>
      </x:c>
      <x:c r="J36" s="5" t="n">
        <x:f>$E$18</x:f>
        <x:v>35000</x:v>
      </x:c>
      <x:c r="K36" s="5" t="n">
        <x:f>$E$18</x:f>
        <x:v>35000</x:v>
      </x:c>
      <x:c r="L36" s="5" t="n">
        <x:f>$E$18</x:f>
        <x:v>35000</x:v>
      </x:c>
      <x:c r="M36" s="5" t="n">
        <x:f>$E$18</x:f>
        <x:v>35000</x:v>
      </x:c>
      <x:c r="N36" s="5" t="n">
        <x:f>$E$18</x:f>
        <x:v>35000</x:v>
      </x:c>
      <x:c r="O36" s="5" t="n">
        <x:f>$E$18</x:f>
        <x:v>35000</x:v>
      </x:c>
      <x:c r="P36" s="5" t="n">
        <x:f>$E$18</x:f>
        <x:v>35000</x:v>
      </x:c>
      <x:c r="Q36" s="5" t="n">
        <x:f>$E$18</x:f>
        <x:v>35000</x:v>
      </x:c>
      <x:c r="R36" s="5" t="n">
        <x:f>$E$18</x:f>
        <x:v>35000</x:v>
      </x:c>
      <x:c r="S36" s="5" t="n">
        <x:f>$E$18</x:f>
        <x:v>35000</x:v>
      </x:c>
      <x:c r="T36" s="5" t="n">
        <x:f>$E$18</x:f>
        <x:v>35000</x:v>
      </x:c>
      <x:c r="U36" s="5" t="n">
        <x:f>$E$18</x:f>
        <x:v>35000</x:v>
      </x:c>
      <x:c r="V36" s="5" t="n">
        <x:f>$E$18</x:f>
        <x:v>35000</x:v>
      </x:c>
      <x:c r="W36" s="5" t="n">
        <x:f>$E$18</x:f>
        <x:v>35000</x:v>
      </x:c>
      <x:c r="X36" s="5" t="n">
        <x:f>$E$18</x:f>
        <x:v>35000</x:v>
      </x:c>
      <x:c r="Y36" s="5" t="n">
        <x:f>$E$18</x:f>
        <x:v>35000</x:v>
      </x:c>
      <x:c r="Z36" s="5" t="n">
        <x:f>$E$18</x:f>
        <x:v>35000</x:v>
      </x:c>
      <x:c r="AA36" s="5" t="n">
        <x:f>$E$18</x:f>
        <x:v>35000</x:v>
      </x:c>
      <x:c r="AB36" s="5" t="n">
        <x:f>$E$18</x:f>
        <x:v>35000</x:v>
      </x:c>
    </x:row>
    <x:row r="37" ht="22" customHeight="1">
      <x:c r="A37" s="3"/>
      <x:c r="B37" s="3"/>
      <x:c r="C37" s="47" t="str">
        <x:v>Опер. результат до налогов, ₽</x:v>
      </x:c>
      <x:c r="D37" s="47"/>
      <x:c r="E37" s="49" t="n">
        <x:f>SUM(E32:E34)-E35-E36</x:f>
        <x:v>-16200</x:v>
      </x:c>
      <x:c r="F37" s="49" t="n">
        <x:f>SUM(F32:F34)-F35-F36</x:f>
        <x:v>19000</x:v>
      </x:c>
      <x:c r="G37" s="49" t="n">
        <x:f>SUM(G32:G34)-G35-G36</x:f>
        <x:v>47000</x:v>
      </x:c>
      <x:c r="H37" s="49" t="n">
        <x:f>SUM(H32:H34)-H35-H36</x:f>
        <x:v>75000</x:v>
      </x:c>
      <x:c r="I37" s="49" t="n">
        <x:f>SUM(I32:I34)-I35-I36</x:f>
        <x:v>75000</x:v>
      </x:c>
      <x:c r="J37" s="49" t="n">
        <x:f>SUM(J32:J34)-J35-J36</x:f>
        <x:v>75000</x:v>
      </x:c>
      <x:c r="K37" s="49" t="n">
        <x:f>SUM(K32:K34)-K35-K36</x:f>
        <x:v>75000</x:v>
      </x:c>
      <x:c r="L37" s="49" t="n">
        <x:f>SUM(L32:L34)-L35-L36</x:f>
        <x:v>75000</x:v>
      </x:c>
      <x:c r="M37" s="49" t="n">
        <x:f>SUM(M32:M34)-M35-M36</x:f>
        <x:v>75000</x:v>
      </x:c>
      <x:c r="N37" s="49" t="n">
        <x:f>SUM(N32:N34)-N35-N36</x:f>
        <x:v>75000</x:v>
      </x:c>
      <x:c r="O37" s="49" t="n">
        <x:f>SUM(O32:O34)-O35-O36</x:f>
        <x:v>75000</x:v>
      </x:c>
      <x:c r="P37" s="49" t="n">
        <x:f>SUM(P32:P34)-P35-P36</x:f>
        <x:v>75000</x:v>
      </x:c>
      <x:c r="Q37" s="49" t="n">
        <x:f>SUM(Q32:Q34)-Q35-Q36</x:f>
        <x:v>75000</x:v>
      </x:c>
      <x:c r="R37" s="49" t="n">
        <x:f>SUM(R32:R34)-R35-R36</x:f>
        <x:v>75000</x:v>
      </x:c>
      <x:c r="S37" s="49" t="n">
        <x:f>SUM(S32:S34)-S35-S36</x:f>
        <x:v>75000</x:v>
      </x:c>
      <x:c r="T37" s="49" t="n">
        <x:f>SUM(T32:T34)-T35-T36</x:f>
        <x:v>75000</x:v>
      </x:c>
      <x:c r="U37" s="49" t="n">
        <x:f>SUM(U32:U34)-U35-U36</x:f>
        <x:v>75000</x:v>
      </x:c>
      <x:c r="V37" s="49" t="n">
        <x:f>SUM(V32:V34)-V35-V36</x:f>
        <x:v>75000</x:v>
      </x:c>
      <x:c r="W37" s="49" t="n">
        <x:f>SUM(W32:W34)-W35-W36</x:f>
        <x:v>75000</x:v>
      </x:c>
      <x:c r="X37" s="49" t="n">
        <x:f>SUM(X32:X34)-X35-X36</x:f>
        <x:v>75000</x:v>
      </x:c>
      <x:c r="Y37" s="49" t="n">
        <x:f>SUM(Y32:Y34)-Y35-Y36</x:f>
        <x:v>75000</x:v>
      </x:c>
      <x:c r="Z37" s="49" t="n">
        <x:f>SUM(Z32:Z34)-Z35-Z36</x:f>
        <x:v>75000</x:v>
      </x:c>
      <x:c r="AA37" s="49" t="n">
        <x:f>SUM(AA32:AA34)-AA35-AA36</x:f>
        <x:v>75000</x:v>
      </x:c>
      <x:c r="AB37" s="49" t="n">
        <x:f>SUM(AB32:AB34)-AB35-AB36</x:f>
        <x:v>75000</x:v>
      </x:c>
    </x:row>
    <x:row r="38" ht="22" customHeight="1">
      <x:c r="A38" s="3"/>
      <x:c r="B38" s="3"/>
      <x:c r="C38" s="3" t="str">
        <x:v>Опер. результат накопленным, ₽</x:v>
      </x:c>
      <x:c r="D38" s="3"/>
      <x:c r="E38" s="5" t="n">
        <x:f>E37</x:f>
        <x:v>-16200</x:v>
      </x:c>
      <x:c r="F38" s="5" t="n">
        <x:f>E38+F37</x:f>
        <x:v>2800</x:v>
      </x:c>
      <x:c r="G38" s="5" t="n">
        <x:f>F38+G37</x:f>
        <x:v>49800</x:v>
      </x:c>
      <x:c r="H38" s="5" t="n">
        <x:f>G38+H37</x:f>
        <x:v>124800</x:v>
      </x:c>
      <x:c r="I38" s="5" t="n">
        <x:f>H38+I37</x:f>
        <x:v>199800</x:v>
      </x:c>
      <x:c r="J38" s="5" t="n">
        <x:f>I38+J37</x:f>
        <x:v>274800</x:v>
      </x:c>
      <x:c r="K38" s="5" t="n">
        <x:f>J38+K37</x:f>
        <x:v>349800</x:v>
      </x:c>
      <x:c r="L38" s="5" t="n">
        <x:f>K38+L37</x:f>
        <x:v>424800</x:v>
      </x:c>
      <x:c r="M38" s="5" t="n">
        <x:f>L38+M37</x:f>
        <x:v>499800</x:v>
      </x:c>
      <x:c r="N38" s="5" t="n">
        <x:f>M38+N37</x:f>
        <x:v>574800</x:v>
      </x:c>
      <x:c r="O38" s="5" t="n">
        <x:f>N38+O37</x:f>
        <x:v>649800</x:v>
      </x:c>
      <x:c r="P38" s="5" t="n">
        <x:f>O38+P37</x:f>
        <x:v>724800</x:v>
      </x:c>
      <x:c r="Q38" s="5" t="n">
        <x:f>P38+Q37</x:f>
        <x:v>799800</x:v>
      </x:c>
      <x:c r="R38" s="5" t="n">
        <x:f>Q38+R37</x:f>
        <x:v>874800</x:v>
      </x:c>
      <x:c r="S38" s="5" t="n">
        <x:f>R38+S37</x:f>
        <x:v>949800</x:v>
      </x:c>
      <x:c r="T38" s="5" t="n">
        <x:f>S38+T37</x:f>
        <x:v>1024800</x:v>
      </x:c>
      <x:c r="U38" s="5" t="n">
        <x:f>T38+U37</x:f>
        <x:v>1099800</x:v>
      </x:c>
      <x:c r="V38" s="5" t="n">
        <x:f>U38+V37</x:f>
        <x:v>1174800</x:v>
      </x:c>
      <x:c r="W38" s="5" t="n">
        <x:f>V38+W37</x:f>
        <x:v>1249800</x:v>
      </x:c>
      <x:c r="X38" s="5" t="n">
        <x:f>W38+X37</x:f>
        <x:v>1324800</x:v>
      </x:c>
      <x:c r="Y38" s="5" t="n">
        <x:f>X38+Y37</x:f>
        <x:v>1399800</x:v>
      </x:c>
      <x:c r="Z38" s="5" t="n">
        <x:f>Y38+Z37</x:f>
        <x:v>1474800</x:v>
      </x:c>
      <x:c r="AA38" s="5" t="n">
        <x:f>Z38+AA37</x:f>
        <x:v>1549800</x:v>
      </x:c>
      <x:c r="AB38" s="5" t="n">
        <x:f>AA38+AB37</x:f>
        <x:v>1624800</x:v>
      </x:c>
    </x:row>
    <x:row r="39" ht="22" customHeight="1">
      <x:c r="A39" s="3"/>
      <x:c r="B39" s="3"/>
      <x:c r="C39" s="3"/>
      <x:c r="D39" s="3"/>
      <x:c r="E39" s="5"/>
      <x:c r="F39" s="5"/>
      <x:c r="G39" s="5"/>
      <x:c r="H39" s="5"/>
      <x:c r="I39" s="5"/>
      <x:c r="J39" s="5"/>
      <x:c r="K39" s="5"/>
      <x:c r="L39" s="5"/>
      <x:c r="M39" s="5"/>
      <x:c r="N39" s="5"/>
      <x:c r="O39" s="5"/>
      <x:c r="P39" s="5"/>
      <x:c r="Q39" s="5"/>
      <x:c r="R39" s="5"/>
      <x:c r="S39" s="5"/>
      <x:c r="T39" s="5"/>
      <x:c r="U39" s="5"/>
      <x:c r="V39" s="5"/>
      <x:c r="W39" s="5"/>
      <x:c r="X39" s="5"/>
      <x:c r="Y39" s="5"/>
      <x:c r="Z39" s="5"/>
      <x:c r="AA39" s="5"/>
      <x:c r="AB39" s="5"/>
    </x:row>
    <x:row r="40" ht="22" customHeight="1">
      <x:c r="A40" s="3"/>
      <x:c r="B40" s="3"/>
      <x:c r="C40" s="3" t="str">
        <x:v>Условное поступление за книгу, ₽</x:v>
      </x:c>
      <x:c r="D40" s="3"/>
      <x:c r="E40" s="13" t="n">
        <x:f>E31+'Параметры'!$D$12</x:f>
        <x:v>535</x:v>
      </x:c>
      <x:c r="F40" s="13" t="n">
        <x:f>F31+'Параметры'!$D$12</x:f>
        <x:v>535</x:v>
      </x:c>
      <x:c r="G40" s="13" t="n">
        <x:f>G31+'Параметры'!$D$12</x:f>
        <x:v>535</x:v>
      </x:c>
      <x:c r="H40" s="13" t="n">
        <x:f>H31+'Параметры'!$D$12</x:f>
        <x:v>535</x:v>
      </x:c>
      <x:c r="I40" s="13" t="n">
        <x:f>I31+'Параметры'!$D$12</x:f>
        <x:v>535</x:v>
      </x:c>
      <x:c r="J40" s="13" t="n">
        <x:f>J31+'Параметры'!$D$12</x:f>
        <x:v>535</x:v>
      </x:c>
      <x:c r="K40" s="13" t="n">
        <x:f>K31+'Параметры'!$D$12</x:f>
        <x:v>535</x:v>
      </x:c>
      <x:c r="L40" s="13" t="n">
        <x:f>L31+'Параметры'!$D$12</x:f>
        <x:v>535</x:v>
      </x:c>
      <x:c r="M40" s="13" t="n">
        <x:f>M31+'Параметры'!$D$12</x:f>
        <x:v>535</x:v>
      </x:c>
      <x:c r="N40" s="13" t="n">
        <x:f>N31+'Параметры'!$D$12</x:f>
        <x:v>535</x:v>
      </x:c>
      <x:c r="O40" s="13" t="n">
        <x:f>O31+'Параметры'!$D$12</x:f>
        <x:v>535</x:v>
      </x:c>
      <x:c r="P40" s="13" t="n">
        <x:f>P31+'Параметры'!$D$12</x:f>
        <x:v>535</x:v>
      </x:c>
      <x:c r="Q40" s="13" t="n">
        <x:f>Q31+'Параметры'!$D$12</x:f>
        <x:v>535</x:v>
      </x:c>
      <x:c r="R40" s="13" t="n">
        <x:f>R31+'Параметры'!$D$12</x:f>
        <x:v>535</x:v>
      </x:c>
      <x:c r="S40" s="13" t="n">
        <x:f>S31+'Параметры'!$D$12</x:f>
        <x:v>535</x:v>
      </x:c>
      <x:c r="T40" s="13" t="n">
        <x:f>T31+'Параметры'!$D$12</x:f>
        <x:v>535</x:v>
      </x:c>
      <x:c r="U40" s="13" t="n">
        <x:f>U31+'Параметры'!$D$12</x:f>
        <x:v>535</x:v>
      </x:c>
      <x:c r="V40" s="13" t="n">
        <x:f>V31+'Параметры'!$D$12</x:f>
        <x:v>535</x:v>
      </x:c>
      <x:c r="W40" s="13" t="n">
        <x:f>W31+'Параметры'!$D$12</x:f>
        <x:v>535</x:v>
      </x:c>
      <x:c r="X40" s="13" t="n">
        <x:f>X31+'Параметры'!$D$12</x:f>
        <x:v>535</x:v>
      </x:c>
      <x:c r="Y40" s="13" t="n">
        <x:f>Y31+'Параметры'!$D$12</x:f>
        <x:v>535</x:v>
      </x:c>
      <x:c r="Z40" s="13" t="n">
        <x:f>Z31+'Параметры'!$D$12</x:f>
        <x:v>535</x:v>
      </x:c>
      <x:c r="AA40" s="13" t="n">
        <x:f>AA31+'Параметры'!$D$12</x:f>
        <x:v>535</x:v>
      </x:c>
      <x:c r="AB40" s="13" t="n">
        <x:f>AB31+'Параметры'!$D$12</x:f>
        <x:v>535</x:v>
      </x:c>
    </x:row>
    <x:row r="41" ht="22" customHeight="1">
      <x:c r="A41" s="3"/>
      <x:c r="B41" s="3"/>
      <x:c r="C41" s="3" t="str">
        <x:v>Начислено к получению, ₽</x:v>
      </x:c>
      <x:c r="D41" s="3"/>
      <x:c r="E41" s="5" t="n">
        <x:f>E27*E40</x:f>
        <x:v>65270</x:v>
      </x:c>
      <x:c r="F41" s="5" t="n">
        <x:f>F27*F40</x:f>
        <x:v>112350</x:v>
      </x:c>
      <x:c r="G41" s="5" t="n">
        <x:f>G27*G40</x:f>
        <x:v>149800</x:v>
      </x:c>
      <x:c r="H41" s="5" t="n">
        <x:f>H27*H40</x:f>
        <x:v>187250</x:v>
      </x:c>
      <x:c r="I41" s="5" t="n">
        <x:f>I27*I40</x:f>
        <x:v>187250</x:v>
      </x:c>
      <x:c r="J41" s="5" t="n">
        <x:f>J27*J40</x:f>
        <x:v>187250</x:v>
      </x:c>
      <x:c r="K41" s="5" t="n">
        <x:f>K27*K40</x:f>
        <x:v>187250</x:v>
      </x:c>
      <x:c r="L41" s="5" t="n">
        <x:f>L27*L40</x:f>
        <x:v>187250</x:v>
      </x:c>
      <x:c r="M41" s="5" t="n">
        <x:f>M27*M40</x:f>
        <x:v>187250</x:v>
      </x:c>
      <x:c r="N41" s="5" t="n">
        <x:f>N27*N40</x:f>
        <x:v>187250</x:v>
      </x:c>
      <x:c r="O41" s="5" t="n">
        <x:f>O27*O40</x:f>
        <x:v>187250</x:v>
      </x:c>
      <x:c r="P41" s="5" t="n">
        <x:f>P27*P40</x:f>
        <x:v>187250</x:v>
      </x:c>
      <x:c r="Q41" s="5" t="n">
        <x:f>Q27*Q40</x:f>
        <x:v>187250</x:v>
      </x:c>
      <x:c r="R41" s="5" t="n">
        <x:f>R27*R40</x:f>
        <x:v>187250</x:v>
      </x:c>
      <x:c r="S41" s="5" t="n">
        <x:f>S27*S40</x:f>
        <x:v>187250</x:v>
      </x:c>
      <x:c r="T41" s="5" t="n">
        <x:f>T27*T40</x:f>
        <x:v>187250</x:v>
      </x:c>
      <x:c r="U41" s="5" t="n">
        <x:f>U27*U40</x:f>
        <x:v>187250</x:v>
      </x:c>
      <x:c r="V41" s="5" t="n">
        <x:f>V27*V40</x:f>
        <x:v>187250</x:v>
      </x:c>
      <x:c r="W41" s="5" t="n">
        <x:f>W27*W40</x:f>
        <x:v>187250</x:v>
      </x:c>
      <x:c r="X41" s="5" t="n">
        <x:f>X27*X40</x:f>
        <x:v>187250</x:v>
      </x:c>
      <x:c r="Y41" s="5" t="n">
        <x:f>Y27*Y40</x:f>
        <x:v>187250</x:v>
      </x:c>
      <x:c r="Z41" s="5" t="n">
        <x:f>Z27*Z40</x:f>
        <x:v>187250</x:v>
      </x:c>
      <x:c r="AA41" s="5" t="n">
        <x:f>AA27*AA40</x:f>
        <x:v>187250</x:v>
      </x:c>
      <x:c r="AB41" s="5" t="n">
        <x:f>AB27*AB40</x:f>
        <x:v>187250</x:v>
      </x:c>
    </x:row>
    <x:row r="42" ht="22" customHeight="1">
      <x:c r="A42" s="3"/>
      <x:c r="B42" s="3"/>
      <x:c r="C42" s="3" t="str">
        <x:v>К получению на начало, ₽</x:v>
      </x:c>
      <x:c r="D42" s="3"/>
      <x:c r="E42" s="5" t="n">
        <x:f>0</x:f>
        <x:v>0</x:v>
      </x:c>
      <x:c r="F42" s="5" t="n">
        <x:f>E45</x:f>
        <x:v>65270</x:v>
      </x:c>
      <x:c r="G42" s="5" t="n">
        <x:f>F45</x:f>
        <x:v>112350</x:v>
      </x:c>
      <x:c r="H42" s="5" t="n">
        <x:f>G45</x:f>
        <x:v>149800</x:v>
      </x:c>
      <x:c r="I42" s="5" t="n">
        <x:f>H45</x:f>
        <x:v>187250</x:v>
      </x:c>
      <x:c r="J42" s="5" t="n">
        <x:f>I45</x:f>
        <x:v>187250</x:v>
      </x:c>
      <x:c r="K42" s="5" t="n">
        <x:f>J45</x:f>
        <x:v>187250</x:v>
      </x:c>
      <x:c r="L42" s="5" t="n">
        <x:f>K45</x:f>
        <x:v>187250</x:v>
      </x:c>
      <x:c r="M42" s="5" t="n">
        <x:f>L45</x:f>
        <x:v>187250</x:v>
      </x:c>
      <x:c r="N42" s="5" t="n">
        <x:f>M45</x:f>
        <x:v>187250</x:v>
      </x:c>
      <x:c r="O42" s="5" t="n">
        <x:f>N45</x:f>
        <x:v>187250</x:v>
      </x:c>
      <x:c r="P42" s="5" t="n">
        <x:f>O45</x:f>
        <x:v>187250</x:v>
      </x:c>
      <x:c r="Q42" s="5" t="n">
        <x:f>P45</x:f>
        <x:v>187250</x:v>
      </x:c>
      <x:c r="R42" s="5" t="n">
        <x:f>Q45</x:f>
        <x:v>187250</x:v>
      </x:c>
      <x:c r="S42" s="5" t="n">
        <x:f>R45</x:f>
        <x:v>187250</x:v>
      </x:c>
      <x:c r="T42" s="5" t="n">
        <x:f>S45</x:f>
        <x:v>187250</x:v>
      </x:c>
      <x:c r="U42" s="5" t="n">
        <x:f>T45</x:f>
        <x:v>187250</x:v>
      </x:c>
      <x:c r="V42" s="5" t="n">
        <x:f>U45</x:f>
        <x:v>187250</x:v>
      </x:c>
      <x:c r="W42" s="5" t="n">
        <x:f>V45</x:f>
        <x:v>187250</x:v>
      </x:c>
      <x:c r="X42" s="5" t="n">
        <x:f>W45</x:f>
        <x:v>187250</x:v>
      </x:c>
      <x:c r="Y42" s="5" t="n">
        <x:f>X45</x:f>
        <x:v>187250</x:v>
      </x:c>
      <x:c r="Z42" s="5" t="n">
        <x:f>Y45</x:f>
        <x:v>187250</x:v>
      </x:c>
      <x:c r="AA42" s="5" t="n">
        <x:f>Z45</x:f>
        <x:v>187250</x:v>
      </x:c>
      <x:c r="AB42" s="5" t="n">
        <x:f>AA45</x:f>
        <x:v>187250</x:v>
      </x:c>
    </x:row>
    <x:row r="43" ht="22" customHeight="1">
      <x:c r="A43" s="3"/>
      <x:c r="B43" s="3"/>
      <x:c r="C43" s="3" t="str">
        <x:v>Поступило от площадок, ₽</x:v>
      </x:c>
      <x:c r="D43" s="3"/>
      <x:c r="E43" s="13" t="n">
        <x:f>IF('Параметры'!$D$17=0,E41,0)</x:f>
        <x:v>0</x:v>
      </x:c>
      <x:c r="F43" s="13" t="n">
        <x:f>IF('Параметры'!$D$17=0,F41,E41)</x:f>
        <x:v>65270</x:v>
      </x:c>
      <x:c r="G43" s="13" t="n">
        <x:f>IF('Параметры'!$D$17=0,G41,F41)</x:f>
        <x:v>112350</x:v>
      </x:c>
      <x:c r="H43" s="13" t="n">
        <x:f>IF('Параметры'!$D$17=0,H41,G41)</x:f>
        <x:v>149800</x:v>
      </x:c>
      <x:c r="I43" s="13" t="n">
        <x:f>IF('Параметры'!$D$17=0,I41,H41)</x:f>
        <x:v>187250</x:v>
      </x:c>
      <x:c r="J43" s="13" t="n">
        <x:f>IF('Параметры'!$D$17=0,J41,I41)</x:f>
        <x:v>187250</x:v>
      </x:c>
      <x:c r="K43" s="13" t="n">
        <x:f>IF('Параметры'!$D$17=0,K41,J41)</x:f>
        <x:v>187250</x:v>
      </x:c>
      <x:c r="L43" s="13" t="n">
        <x:f>IF('Параметры'!$D$17=0,L41,K41)</x:f>
        <x:v>187250</x:v>
      </x:c>
      <x:c r="M43" s="13" t="n">
        <x:f>IF('Параметры'!$D$17=0,M41,L41)</x:f>
        <x:v>187250</x:v>
      </x:c>
      <x:c r="N43" s="13" t="n">
        <x:f>IF('Параметры'!$D$17=0,N41,M41)</x:f>
        <x:v>187250</x:v>
      </x:c>
      <x:c r="O43" s="13" t="n">
        <x:f>IF('Параметры'!$D$17=0,O41,N41)</x:f>
        <x:v>187250</x:v>
      </x:c>
      <x:c r="P43" s="13" t="n">
        <x:f>IF('Параметры'!$D$17=0,P41,O41)</x:f>
        <x:v>187250</x:v>
      </x:c>
      <x:c r="Q43" s="13" t="n">
        <x:f>IF('Параметры'!$D$17=0,Q41,P41)</x:f>
        <x:v>187250</x:v>
      </x:c>
      <x:c r="R43" s="13" t="n">
        <x:f>IF('Параметры'!$D$17=0,R41,Q41)</x:f>
        <x:v>187250</x:v>
      </x:c>
      <x:c r="S43" s="13" t="n">
        <x:f>IF('Параметры'!$D$17=0,S41,R41)</x:f>
        <x:v>187250</x:v>
      </x:c>
      <x:c r="T43" s="13" t="n">
        <x:f>IF('Параметры'!$D$17=0,T41,S41)</x:f>
        <x:v>187250</x:v>
      </x:c>
      <x:c r="U43" s="13" t="n">
        <x:f>IF('Параметры'!$D$17=0,U41,T41)</x:f>
        <x:v>187250</x:v>
      </x:c>
      <x:c r="V43" s="13" t="n">
        <x:f>IF('Параметры'!$D$17=0,V41,U41)</x:f>
        <x:v>187250</x:v>
      </x:c>
      <x:c r="W43" s="13" t="n">
        <x:f>IF('Параметры'!$D$17=0,W41,V41)</x:f>
        <x:v>187250</x:v>
      </x:c>
      <x:c r="X43" s="13" t="n">
        <x:f>IF('Параметры'!$D$17=0,X41,W41)</x:f>
        <x:v>187250</x:v>
      </x:c>
      <x:c r="Y43" s="13" t="n">
        <x:f>IF('Параметры'!$D$17=0,Y41,X41)</x:f>
        <x:v>187250</x:v>
      </x:c>
      <x:c r="Z43" s="13" t="n">
        <x:f>IF('Параметры'!$D$17=0,Z41,Y41)</x:f>
        <x:v>187250</x:v>
      </x:c>
      <x:c r="AA43" s="13" t="n">
        <x:f>IF('Параметры'!$D$17=0,AA41,Z41)</x:f>
        <x:v>187250</x:v>
      </x:c>
      <x:c r="AB43" s="13" t="n">
        <x:f>IF('Параметры'!$D$17=0,AB41,AA41)</x:f>
        <x:v>187250</x:v>
      </x:c>
    </x:row>
    <x:row r="44" ht="22" customHeight="1">
      <x:c r="A44" s="3"/>
      <x:c r="B44" s="3"/>
      <x:c r="C44" s="3" t="str">
        <x:v>Оплачено пополнение книг, ₽</x:v>
      </x:c>
      <x:c r="D44" s="3"/>
      <x:c r="E44" s="13" t="n">
        <x:f>E28*'Параметры'!$D$12</x:f>
        <x:v>16470</x:v>
      </x:c>
      <x:c r="F44" s="13" t="n">
        <x:f>F28*'Параметры'!$D$12</x:f>
        <x:v>28350</x:v>
      </x:c>
      <x:c r="G44" s="13" t="n">
        <x:f>G28*'Параметры'!$D$12</x:f>
        <x:v>37800</x:v>
      </x:c>
      <x:c r="H44" s="13" t="n">
        <x:f>H28*'Параметры'!$D$12</x:f>
        <x:v>47250</x:v>
      </x:c>
      <x:c r="I44" s="13" t="n">
        <x:f>I28*'Параметры'!$D$12</x:f>
        <x:v>47250</x:v>
      </x:c>
      <x:c r="J44" s="13" t="n">
        <x:f>J28*'Параметры'!$D$12</x:f>
        <x:v>47250</x:v>
      </x:c>
      <x:c r="K44" s="13" t="n">
        <x:f>K28*'Параметры'!$D$12</x:f>
        <x:v>47250</x:v>
      </x:c>
      <x:c r="L44" s="13" t="n">
        <x:f>L28*'Параметры'!$D$12</x:f>
        <x:v>47250</x:v>
      </x:c>
      <x:c r="M44" s="13" t="n">
        <x:f>M28*'Параметры'!$D$12</x:f>
        <x:v>47250</x:v>
      </x:c>
      <x:c r="N44" s="13" t="n">
        <x:f>N28*'Параметры'!$D$12</x:f>
        <x:v>47250</x:v>
      </x:c>
      <x:c r="O44" s="13" t="n">
        <x:f>O28*'Параметры'!$D$12</x:f>
        <x:v>47250</x:v>
      </x:c>
      <x:c r="P44" s="13" t="n">
        <x:f>P28*'Параметры'!$D$12</x:f>
        <x:v>47250</x:v>
      </x:c>
      <x:c r="Q44" s="13" t="n">
        <x:f>Q28*'Параметры'!$D$12</x:f>
        <x:v>47250</x:v>
      </x:c>
      <x:c r="R44" s="13" t="n">
        <x:f>R28*'Параметры'!$D$12</x:f>
        <x:v>47250</x:v>
      </x:c>
      <x:c r="S44" s="13" t="n">
        <x:f>S28*'Параметры'!$D$12</x:f>
        <x:v>47250</x:v>
      </x:c>
      <x:c r="T44" s="13" t="n">
        <x:f>T28*'Параметры'!$D$12</x:f>
        <x:v>47250</x:v>
      </x:c>
      <x:c r="U44" s="13" t="n">
        <x:f>U28*'Параметры'!$D$12</x:f>
        <x:v>47250</x:v>
      </x:c>
      <x:c r="V44" s="13" t="n">
        <x:f>V28*'Параметры'!$D$12</x:f>
        <x:v>47250</x:v>
      </x:c>
      <x:c r="W44" s="13" t="n">
        <x:f>W28*'Параметры'!$D$12</x:f>
        <x:v>47250</x:v>
      </x:c>
      <x:c r="X44" s="13" t="n">
        <x:f>X28*'Параметры'!$D$12</x:f>
        <x:v>47250</x:v>
      </x:c>
      <x:c r="Y44" s="13" t="n">
        <x:f>Y28*'Параметры'!$D$12</x:f>
        <x:v>47250</x:v>
      </x:c>
      <x:c r="Z44" s="13" t="n">
        <x:f>Z28*'Параметры'!$D$12</x:f>
        <x:v>47250</x:v>
      </x:c>
      <x:c r="AA44" s="13" t="n">
        <x:f>AA28*'Параметры'!$D$12</x:f>
        <x:v>47250</x:v>
      </x:c>
      <x:c r="AB44" s="13" t="n">
        <x:f>AB28*'Параметры'!$D$12</x:f>
        <x:v>47250</x:v>
      </x:c>
    </x:row>
    <x:row r="45" ht="22" customHeight="1">
      <x:c r="A45" s="3"/>
      <x:c r="B45" s="3"/>
      <x:c r="C45" s="3" t="str">
        <x:v>К получению на конец, ₽</x:v>
      </x:c>
      <x:c r="D45" s="3"/>
      <x:c r="E45" s="5" t="n">
        <x:f>E42+E41-E43</x:f>
        <x:v>65270</x:v>
      </x:c>
      <x:c r="F45" s="5" t="n">
        <x:f>F42+F41-F43</x:f>
        <x:v>112350</x:v>
      </x:c>
      <x:c r="G45" s="5" t="n">
        <x:f>G42+G41-G43</x:f>
        <x:v>149800</x:v>
      </x:c>
      <x:c r="H45" s="5" t="n">
        <x:f>H42+H41-H43</x:f>
        <x:v>187250</x:v>
      </x:c>
      <x:c r="I45" s="5" t="n">
        <x:f>I42+I41-I43</x:f>
        <x:v>187250</x:v>
      </x:c>
      <x:c r="J45" s="5" t="n">
        <x:f>J42+J41-J43</x:f>
        <x:v>187250</x:v>
      </x:c>
      <x:c r="K45" s="5" t="n">
        <x:f>K42+K41-K43</x:f>
        <x:v>187250</x:v>
      </x:c>
      <x:c r="L45" s="5" t="n">
        <x:f>L42+L41-L43</x:f>
        <x:v>187250</x:v>
      </x:c>
      <x:c r="M45" s="5" t="n">
        <x:f>M42+M41-M43</x:f>
        <x:v>187250</x:v>
      </x:c>
      <x:c r="N45" s="5" t="n">
        <x:f>N42+N41-N43</x:f>
        <x:v>187250</x:v>
      </x:c>
      <x:c r="O45" s="5" t="n">
        <x:f>O42+O41-O43</x:f>
        <x:v>187250</x:v>
      </x:c>
      <x:c r="P45" s="5" t="n">
        <x:f>P42+P41-P43</x:f>
        <x:v>187250</x:v>
      </x:c>
      <x:c r="Q45" s="5" t="n">
        <x:f>Q42+Q41-Q43</x:f>
        <x:v>187250</x:v>
      </x:c>
      <x:c r="R45" s="5" t="n">
        <x:f>R42+R41-R43</x:f>
        <x:v>187250</x:v>
      </x:c>
      <x:c r="S45" s="5" t="n">
        <x:f>S42+S41-S43</x:f>
        <x:v>187250</x:v>
      </x:c>
      <x:c r="T45" s="5" t="n">
        <x:f>T42+T41-T43</x:f>
        <x:v>187250</x:v>
      </x:c>
      <x:c r="U45" s="5" t="n">
        <x:f>U42+U41-U43</x:f>
        <x:v>187250</x:v>
      </x:c>
      <x:c r="V45" s="5" t="n">
        <x:f>V42+V41-V43</x:f>
        <x:v>187250</x:v>
      </x:c>
      <x:c r="W45" s="5" t="n">
        <x:f>W42+W41-W43</x:f>
        <x:v>187250</x:v>
      </x:c>
      <x:c r="X45" s="5" t="n">
        <x:f>X42+X41-X43</x:f>
        <x:v>187250</x:v>
      </x:c>
      <x:c r="Y45" s="5" t="n">
        <x:f>Y42+Y41-Y43</x:f>
        <x:v>187250</x:v>
      </x:c>
      <x:c r="Z45" s="5" t="n">
        <x:f>Z42+Z41-Z43</x:f>
        <x:v>187250</x:v>
      </x:c>
      <x:c r="AA45" s="5" t="n">
        <x:f>AA42+AA41-AA43</x:f>
        <x:v>187250</x:v>
      </x:c>
      <x:c r="AB45" s="5" t="n">
        <x:f>AB42+AB41-AB43</x:f>
        <x:v>187250</x:v>
      </x:c>
    </x:row>
    <x:row r="46" ht="22" customHeight="1">
      <x:c r="A46" s="3"/>
      <x:c r="B46" s="3"/>
      <x:c r="C46" s="47" t="str">
        <x:v>Денежный поток до налогов, ₽</x:v>
      </x:c>
      <x:c r="D46" s="47"/>
      <x:c r="E46" s="49" t="n">
        <x:f>E43+E33+E34-E44-E35-E36</x:f>
        <x:v>-81470</x:v>
      </x:c>
      <x:c r="F46" s="49" t="n">
        <x:f>F43+F33+F34-F44-F35-F36</x:f>
        <x:v>-28080</x:v>
      </x:c>
      <x:c r="G46" s="49" t="n">
        <x:f>G43+G33+G34-G44-G35-G36</x:f>
        <x:v>9550</x:v>
      </x:c>
      <x:c r="H46" s="49" t="n">
        <x:f>H43+H33+H34-H44-H35-H36</x:f>
        <x:v>37550</x:v>
      </x:c>
      <x:c r="I46" s="49" t="n">
        <x:f>I43+I33+I34-I44-I35-I36</x:f>
        <x:v>75000</x:v>
      </x:c>
      <x:c r="J46" s="49" t="n">
        <x:f>J43+J33+J34-J44-J35-J36</x:f>
        <x:v>75000</x:v>
      </x:c>
      <x:c r="K46" s="49" t="n">
        <x:f>K43+K33+K34-K44-K35-K36</x:f>
        <x:v>75000</x:v>
      </x:c>
      <x:c r="L46" s="49" t="n">
        <x:f>L43+L33+L34-L44-L35-L36</x:f>
        <x:v>75000</x:v>
      </x:c>
      <x:c r="M46" s="49" t="n">
        <x:f>M43+M33+M34-M44-M35-M36</x:f>
        <x:v>75000</x:v>
      </x:c>
      <x:c r="N46" s="49" t="n">
        <x:f>N43+N33+N34-N44-N35-N36</x:f>
        <x:v>75000</x:v>
      </x:c>
      <x:c r="O46" s="49" t="n">
        <x:f>O43+O33+O34-O44-O35-O36</x:f>
        <x:v>75000</x:v>
      </x:c>
      <x:c r="P46" s="49" t="n">
        <x:f>P43+P33+P34-P44-P35-P36</x:f>
        <x:v>75000</x:v>
      </x:c>
      <x:c r="Q46" s="49" t="n">
        <x:f>Q43+Q33+Q34-Q44-Q35-Q36</x:f>
        <x:v>75000</x:v>
      </x:c>
      <x:c r="R46" s="49" t="n">
        <x:f>R43+R33+R34-R44-R35-R36</x:f>
        <x:v>75000</x:v>
      </x:c>
      <x:c r="S46" s="49" t="n">
        <x:f>S43+S33+S34-S44-S35-S36</x:f>
        <x:v>75000</x:v>
      </x:c>
      <x:c r="T46" s="49" t="n">
        <x:f>T43+T33+T34-T44-T35-T36</x:f>
        <x:v>75000</x:v>
      </x:c>
      <x:c r="U46" s="49" t="n">
        <x:f>U43+U33+U34-U44-U35-U36</x:f>
        <x:v>75000</x:v>
      </x:c>
      <x:c r="V46" s="49" t="n">
        <x:f>V43+V33+V34-V44-V35-V36</x:f>
        <x:v>75000</x:v>
      </x:c>
      <x:c r="W46" s="49" t="n">
        <x:f>W43+W33+W34-W44-W35-W36</x:f>
        <x:v>75000</x:v>
      </x:c>
      <x:c r="X46" s="49" t="n">
        <x:f>X43+X33+X34-X44-X35-X36</x:f>
        <x:v>75000</x:v>
      </x:c>
      <x:c r="Y46" s="49" t="n">
        <x:f>Y43+Y33+Y34-Y44-Y35-Y36</x:f>
        <x:v>75000</x:v>
      </x:c>
      <x:c r="Z46" s="49" t="n">
        <x:f>Z43+Z33+Z34-Z44-Z35-Z36</x:f>
        <x:v>75000</x:v>
      </x:c>
      <x:c r="AA46" s="49" t="n">
        <x:f>AA43+AA33+AA34-AA44-AA35-AA36</x:f>
        <x:v>75000</x:v>
      </x:c>
      <x:c r="AB46" s="49" t="n">
        <x:f>AB43+AB33+AB34-AB44-AB35-AB36</x:f>
        <x:v>75000</x:v>
      </x:c>
    </x:row>
    <x:row r="47" ht="22" customHeight="1">
      <x:c r="A47" s="3"/>
      <x:c r="B47" s="3"/>
      <x:c r="C47" s="3" t="str">
        <x:v>Денежный поток накопленным, ₽</x:v>
      </x:c>
      <x:c r="D47" s="3"/>
      <x:c r="E47" s="5" t="n">
        <x:f>E46</x:f>
        <x:v>-81470</x:v>
      </x:c>
      <x:c r="F47" s="5" t="n">
        <x:f>E47+F46</x:f>
        <x:v>-109550</x:v>
      </x:c>
      <x:c r="G47" s="5" t="n">
        <x:f>F47+G46</x:f>
        <x:v>-100000</x:v>
      </x:c>
      <x:c r="H47" s="5" t="n">
        <x:f>G47+H46</x:f>
        <x:v>-62450</x:v>
      </x:c>
      <x:c r="I47" s="5" t="n">
        <x:f>H47+I46</x:f>
        <x:v>12550</x:v>
      </x:c>
      <x:c r="J47" s="5" t="n">
        <x:f>I47+J46</x:f>
        <x:v>87550</x:v>
      </x:c>
      <x:c r="K47" s="5" t="n">
        <x:f>J47+K46</x:f>
        <x:v>162550</x:v>
      </x:c>
      <x:c r="L47" s="5" t="n">
        <x:f>K47+L46</x:f>
        <x:v>237550</x:v>
      </x:c>
      <x:c r="M47" s="5" t="n">
        <x:f>L47+M46</x:f>
        <x:v>312550</x:v>
      </x:c>
      <x:c r="N47" s="5" t="n">
        <x:f>M47+N46</x:f>
        <x:v>387550</x:v>
      </x:c>
      <x:c r="O47" s="5" t="n">
        <x:f>N47+O46</x:f>
        <x:v>462550</x:v>
      </x:c>
      <x:c r="P47" s="5" t="n">
        <x:f>O47+P46</x:f>
        <x:v>537550</x:v>
      </x:c>
      <x:c r="Q47" s="5" t="n">
        <x:f>P47+Q46</x:f>
        <x:v>612550</x:v>
      </x:c>
      <x:c r="R47" s="5" t="n">
        <x:f>Q47+R46</x:f>
        <x:v>687550</x:v>
      </x:c>
      <x:c r="S47" s="5" t="n">
        <x:f>R47+S46</x:f>
        <x:v>762550</x:v>
      </x:c>
      <x:c r="T47" s="5" t="n">
        <x:f>S47+T46</x:f>
        <x:v>837550</x:v>
      </x:c>
      <x:c r="U47" s="5" t="n">
        <x:f>T47+U46</x:f>
        <x:v>912550</x:v>
      </x:c>
      <x:c r="V47" s="5" t="n">
        <x:f>U47+V46</x:f>
        <x:v>987550</x:v>
      </x:c>
      <x:c r="W47" s="5" t="n">
        <x:f>V47+W46</x:f>
        <x:v>1062550</x:v>
      </x:c>
      <x:c r="X47" s="5" t="n">
        <x:f>W47+X46</x:f>
        <x:v>1137550</x:v>
      </x:c>
      <x:c r="Y47" s="5" t="n">
        <x:f>X47+Y46</x:f>
        <x:v>1212550</x:v>
      </x:c>
      <x:c r="Z47" s="5" t="n">
        <x:f>Y47+Z46</x:f>
        <x:v>1287550</x:v>
      </x:c>
      <x:c r="AA47" s="5" t="n">
        <x:f>Z47+AA46</x:f>
        <x:v>1362550</x:v>
      </x:c>
      <x:c r="AB47" s="5" t="n">
        <x:f>AA47+AB46</x:f>
        <x:v>1437550</x:v>
      </x:c>
    </x:row>
    <x:row r="48" ht="22" customHeight="1">
      <x:c r="A48" s="3"/>
      <x:c r="B48" s="3"/>
      <x:c r="C48" s="3" t="str">
        <x:v>Деньги на начало до налогов, ₽</x:v>
      </x:c>
      <x:c r="D48" s="3"/>
      <x:c r="E48" s="5" t="n">
        <x:f>$E$14</x:f>
        <x:v>300000</x:v>
      </x:c>
      <x:c r="F48" s="5" t="n">
        <x:f>E49</x:f>
        <x:v>218530</x:v>
      </x:c>
      <x:c r="G48" s="5" t="n">
        <x:f>F49</x:f>
        <x:v>190450</x:v>
      </x:c>
      <x:c r="H48" s="5" t="n">
        <x:f>G49</x:f>
        <x:v>200000</x:v>
      </x:c>
      <x:c r="I48" s="5" t="n">
        <x:f>H49</x:f>
        <x:v>237550</x:v>
      </x:c>
      <x:c r="J48" s="5" t="n">
        <x:f>I49</x:f>
        <x:v>312550</x:v>
      </x:c>
      <x:c r="K48" s="5" t="n">
        <x:f>J49</x:f>
        <x:v>387550</x:v>
      </x:c>
      <x:c r="L48" s="5" t="n">
        <x:f>K49</x:f>
        <x:v>462550</x:v>
      </x:c>
      <x:c r="M48" s="5" t="n">
        <x:f>L49</x:f>
        <x:v>537550</x:v>
      </x:c>
      <x:c r="N48" s="5" t="n">
        <x:f>M49</x:f>
        <x:v>612550</x:v>
      </x:c>
      <x:c r="O48" s="5" t="n">
        <x:f>N49</x:f>
        <x:v>687550</x:v>
      </x:c>
      <x:c r="P48" s="5" t="n">
        <x:f>O49</x:f>
        <x:v>762550</x:v>
      </x:c>
      <x:c r="Q48" s="5" t="n">
        <x:f>P49</x:f>
        <x:v>837550</x:v>
      </x:c>
      <x:c r="R48" s="5" t="n">
        <x:f>Q49</x:f>
        <x:v>912550</x:v>
      </x:c>
      <x:c r="S48" s="5" t="n">
        <x:f>R49</x:f>
        <x:v>987550</x:v>
      </x:c>
      <x:c r="T48" s="5" t="n">
        <x:f>S49</x:f>
        <x:v>1062550</x:v>
      </x:c>
      <x:c r="U48" s="5" t="n">
        <x:f>T49</x:f>
        <x:v>1137550</x:v>
      </x:c>
      <x:c r="V48" s="5" t="n">
        <x:f>U49</x:f>
        <x:v>1212550</x:v>
      </x:c>
      <x:c r="W48" s="5" t="n">
        <x:f>V49</x:f>
        <x:v>1287550</x:v>
      </x:c>
      <x:c r="X48" s="5" t="n">
        <x:f>W49</x:f>
        <x:v>1362550</x:v>
      </x:c>
      <x:c r="Y48" s="5" t="n">
        <x:f>X49</x:f>
        <x:v>1437550</x:v>
      </x:c>
      <x:c r="Z48" s="5" t="n">
        <x:f>Y49</x:f>
        <x:v>1512550</x:v>
      </x:c>
      <x:c r="AA48" s="5" t="n">
        <x:f>Z49</x:f>
        <x:v>1587550</x:v>
      </x:c>
      <x:c r="AB48" s="5" t="n">
        <x:f>AA49</x:f>
        <x:v>1662550</x:v>
      </x:c>
    </x:row>
    <x:row r="49" ht="22" customHeight="1">
      <x:c r="A49" s="3"/>
      <x:c r="B49" s="3"/>
      <x:c r="C49" s="47" t="str">
        <x:v>Деньги на конец до налогов, ₽</x:v>
      </x:c>
      <x:c r="D49" s="47"/>
      <x:c r="E49" s="49" t="n">
        <x:f>E48+E46</x:f>
        <x:v>218530</x:v>
      </x:c>
      <x:c r="F49" s="49" t="n">
        <x:f>F48+F46</x:f>
        <x:v>190450</x:v>
      </x:c>
      <x:c r="G49" s="49" t="n">
        <x:f>G48+G46</x:f>
        <x:v>200000</x:v>
      </x:c>
      <x:c r="H49" s="49" t="n">
        <x:f>H48+H46</x:f>
        <x:v>237550</x:v>
      </x:c>
      <x:c r="I49" s="49" t="n">
        <x:f>I48+I46</x:f>
        <x:v>312550</x:v>
      </x:c>
      <x:c r="J49" s="49" t="n">
        <x:f>J48+J46</x:f>
        <x:v>387550</x:v>
      </x:c>
      <x:c r="K49" s="49" t="n">
        <x:f>K48+K46</x:f>
        <x:v>462550</x:v>
      </x:c>
      <x:c r="L49" s="49" t="n">
        <x:f>L48+L46</x:f>
        <x:v>537550</x:v>
      </x:c>
      <x:c r="M49" s="49" t="n">
        <x:f>M48+M46</x:f>
        <x:v>612550</x:v>
      </x:c>
      <x:c r="N49" s="49" t="n">
        <x:f>N48+N46</x:f>
        <x:v>687550</x:v>
      </x:c>
      <x:c r="O49" s="49" t="n">
        <x:f>O48+O46</x:f>
        <x:v>762550</x:v>
      </x:c>
      <x:c r="P49" s="49" t="n">
        <x:f>P48+P46</x:f>
        <x:v>837550</x:v>
      </x:c>
      <x:c r="Q49" s="49" t="n">
        <x:f>Q48+Q46</x:f>
        <x:v>912550</x:v>
      </x:c>
      <x:c r="R49" s="49" t="n">
        <x:f>R48+R46</x:f>
        <x:v>987550</x:v>
      </x:c>
      <x:c r="S49" s="49" t="n">
        <x:f>S48+S46</x:f>
        <x:v>1062550</x:v>
      </x:c>
      <x:c r="T49" s="49" t="n">
        <x:f>T48+T46</x:f>
        <x:v>1137550</x:v>
      </x:c>
      <x:c r="U49" s="49" t="n">
        <x:f>U48+U46</x:f>
        <x:v>1212550</x:v>
      </x:c>
      <x:c r="V49" s="49" t="n">
        <x:f>V48+V46</x:f>
        <x:v>1287550</x:v>
      </x:c>
      <x:c r="W49" s="49" t="n">
        <x:f>W48+W46</x:f>
        <x:v>1362550</x:v>
      </x:c>
      <x:c r="X49" s="49" t="n">
        <x:f>X48+X46</x:f>
        <x:v>1437550</x:v>
      </x:c>
      <x:c r="Y49" s="49" t="n">
        <x:f>Y48+Y46</x:f>
        <x:v>1512550</x:v>
      </x:c>
      <x:c r="Z49" s="49" t="n">
        <x:f>Z48+Z46</x:f>
        <x:v>1587550</x:v>
      </x:c>
      <x:c r="AA49" s="49" t="n">
        <x:f>AA48+AA46</x:f>
        <x:v>1662550</x:v>
      </x:c>
      <x:c r="AB49" s="49" t="n">
        <x:f>AB48+AB46</x:f>
        <x:v>1737550</x:v>
      </x:c>
    </x:row>
    <x:row r="50" ht="22" customHeight="1">
      <x:c r="A50" s="3"/>
      <x:c r="B50" s="3"/>
      <x:c r="C50" s="3" t="str">
        <x:v>Нехватка денег до налогов, ₽</x:v>
      </x:c>
      <x:c r="D50" s="3"/>
      <x:c r="E50" s="5" t="n">
        <x:f>MAX(0,-E49)</x:f>
        <x:v>0</x:v>
      </x:c>
      <x:c r="F50" s="5" t="n">
        <x:f>MAX(0,-F49)</x:f>
        <x:v>0</x:v>
      </x:c>
      <x:c r="G50" s="5" t="n">
        <x:f>MAX(0,-G49)</x:f>
        <x:v>0</x:v>
      </x:c>
      <x:c r="H50" s="5" t="n">
        <x:f>MAX(0,-H49)</x:f>
        <x:v>0</x:v>
      </x:c>
      <x:c r="I50" s="5" t="n">
        <x:f>MAX(0,-I49)</x:f>
        <x:v>0</x:v>
      </x:c>
      <x:c r="J50" s="5" t="n">
        <x:f>MAX(0,-J49)</x:f>
        <x:v>0</x:v>
      </x:c>
      <x:c r="K50" s="5" t="n">
        <x:f>MAX(0,-K49)</x:f>
        <x:v>0</x:v>
      </x:c>
      <x:c r="L50" s="5" t="n">
        <x:f>MAX(0,-L49)</x:f>
        <x:v>0</x:v>
      </x:c>
      <x:c r="M50" s="5" t="n">
        <x:f>MAX(0,-M49)</x:f>
        <x:v>0</x:v>
      </x:c>
      <x:c r="N50" s="5" t="n">
        <x:f>MAX(0,-N49)</x:f>
        <x:v>0</x:v>
      </x:c>
      <x:c r="O50" s="5" t="n">
        <x:f>MAX(0,-O49)</x:f>
        <x:v>0</x:v>
      </x:c>
      <x:c r="P50" s="5" t="n">
        <x:f>MAX(0,-P49)</x:f>
        <x:v>0</x:v>
      </x:c>
      <x:c r="Q50" s="5" t="n">
        <x:f>MAX(0,-Q49)</x:f>
        <x:v>0</x:v>
      </x:c>
      <x:c r="R50" s="5" t="n">
        <x:f>MAX(0,-R49)</x:f>
        <x:v>0</x:v>
      </x:c>
      <x:c r="S50" s="5" t="n">
        <x:f>MAX(0,-S49)</x:f>
        <x:v>0</x:v>
      </x:c>
      <x:c r="T50" s="5" t="n">
        <x:f>MAX(0,-T49)</x:f>
        <x:v>0</x:v>
      </x:c>
      <x:c r="U50" s="5" t="n">
        <x:f>MAX(0,-U49)</x:f>
        <x:v>0</x:v>
      </x:c>
      <x:c r="V50" s="5" t="n">
        <x:f>MAX(0,-V49)</x:f>
        <x:v>0</x:v>
      </x:c>
      <x:c r="W50" s="5" t="n">
        <x:f>MAX(0,-W49)</x:f>
        <x:v>0</x:v>
      </x:c>
      <x:c r="X50" s="5" t="n">
        <x:f>MAX(0,-X49)</x:f>
        <x:v>0</x:v>
      </x:c>
      <x:c r="Y50" s="5" t="n">
        <x:f>MAX(0,-Y49)</x:f>
        <x:v>0</x:v>
      </x:c>
      <x:c r="Z50" s="5" t="n">
        <x:f>MAX(0,-Z49)</x:f>
        <x:v>0</x:v>
      </x:c>
      <x:c r="AA50" s="5" t="n">
        <x:f>MAX(0,-AA49)</x:f>
        <x:v>0</x:v>
      </x:c>
      <x:c r="AB50" s="5" t="n">
        <x:f>MAX(0,-AB49)</x:f>
        <x:v>0</x:v>
      </x:c>
    </x:row>
    <x:row r="51" ht="22" customHeight="1">
      <x:c r="A51" s="3"/>
      <x:c r="B51" s="3"/>
      <x:c r="C51" s="3" t="str">
        <x:v>Введенные налоговые выплаты, ₽</x:v>
      </x:c>
      <x:c r="D51" s="3"/>
      <x:c r="E51" s="13" t="str">
        <x:f>'Параметры'!E69</x:f>
        <x:v>n.a.</x:v>
      </x:c>
      <x:c r="F51" s="13" t="str">
        <x:f>'Параметры'!F69</x:f>
        <x:v>n.a.</x:v>
      </x:c>
      <x:c r="G51" s="13" t="str">
        <x:f>'Параметры'!G69</x:f>
        <x:v>n.a.</x:v>
      </x:c>
      <x:c r="H51" s="13" t="str">
        <x:f>'Параметры'!H69</x:f>
        <x:v>n.a.</x:v>
      </x:c>
      <x:c r="I51" s="13" t="str">
        <x:f>'Параметры'!I69</x:f>
        <x:v>n.a.</x:v>
      </x:c>
      <x:c r="J51" s="13" t="str">
        <x:f>'Параметры'!J69</x:f>
        <x:v>n.a.</x:v>
      </x:c>
      <x:c r="K51" s="13" t="str">
        <x:f>'Параметры'!K69</x:f>
        <x:v>n.a.</x:v>
      </x:c>
      <x:c r="L51" s="13" t="str">
        <x:f>'Параметры'!L69</x:f>
        <x:v>n.a.</x:v>
      </x:c>
      <x:c r="M51" s="13" t="str">
        <x:f>'Параметры'!M69</x:f>
        <x:v>n.a.</x:v>
      </x:c>
      <x:c r="N51" s="13" t="str">
        <x:f>'Параметры'!N69</x:f>
        <x:v>n.a.</x:v>
      </x:c>
      <x:c r="O51" s="13" t="str">
        <x:f>'Параметры'!O69</x:f>
        <x:v>n.a.</x:v>
      </x:c>
      <x:c r="P51" s="13" t="str">
        <x:f>'Параметры'!P69</x:f>
        <x:v>n.a.</x:v>
      </x:c>
      <x:c r="Q51" s="13" t="str">
        <x:f>'Параметры'!Q69</x:f>
        <x:v>n.a.</x:v>
      </x:c>
      <x:c r="R51" s="13" t="str">
        <x:f>'Параметры'!R69</x:f>
        <x:v>n.a.</x:v>
      </x:c>
      <x:c r="S51" s="13" t="str">
        <x:f>'Параметры'!S69</x:f>
        <x:v>n.a.</x:v>
      </x:c>
      <x:c r="T51" s="13" t="str">
        <x:f>'Параметры'!T69</x:f>
        <x:v>n.a.</x:v>
      </x:c>
      <x:c r="U51" s="13" t="str">
        <x:f>'Параметры'!U69</x:f>
        <x:v>n.a.</x:v>
      </x:c>
      <x:c r="V51" s="13" t="str">
        <x:f>'Параметры'!V69</x:f>
        <x:v>n.a.</x:v>
      </x:c>
      <x:c r="W51" s="13" t="str">
        <x:f>'Параметры'!W69</x:f>
        <x:v>n.a.</x:v>
      </x:c>
      <x:c r="X51" s="13" t="str">
        <x:f>'Параметры'!X69</x:f>
        <x:v>n.a.</x:v>
      </x:c>
      <x:c r="Y51" s="13" t="str">
        <x:f>'Параметры'!Y69</x:f>
        <x:v>n.a.</x:v>
      </x:c>
      <x:c r="Z51" s="13" t="str">
        <x:f>'Параметры'!Z69</x:f>
        <x:v>n.a.</x:v>
      </x:c>
      <x:c r="AA51" s="13" t="str">
        <x:f>'Параметры'!AA69</x:f>
        <x:v>n.a.</x:v>
      </x:c>
      <x:c r="AB51" s="13" t="str">
        <x:f>'Параметры'!AB69</x:f>
        <x:v>n.a.</x:v>
      </x:c>
    </x:row>
    <x:row r="52" ht="22" customHeight="1">
      <x:c r="A52" s="3"/>
      <x:c r="B52" s="3"/>
      <x:c r="C52" s="3" t="str">
        <x:v>Деньги после указанных налогов, ₽</x:v>
      </x:c>
      <x:c r="D52" s="3"/>
      <x:c r="E52" s="5" t="str">
        <x:f>IF(COUNT($E51:E51)=E$21,E49-SUM($E51:E51),"n.a.")</x:f>
        <x:v>n.a.</x:v>
      </x:c>
      <x:c r="F52" s="5" t="str">
        <x:f>IF(COUNT($E51:F51)=F$21,F49-SUM($E51:F51),"n.a.")</x:f>
        <x:v>n.a.</x:v>
      </x:c>
      <x:c r="G52" s="5" t="str">
        <x:f>IF(COUNT($E51:G51)=G$21,G49-SUM($E51:G51),"n.a.")</x:f>
        <x:v>n.a.</x:v>
      </x:c>
      <x:c r="H52" s="5" t="str">
        <x:f>IF(COUNT($E51:H51)=H$21,H49-SUM($E51:H51),"n.a.")</x:f>
        <x:v>n.a.</x:v>
      </x:c>
      <x:c r="I52" s="5" t="str">
        <x:f>IF(COUNT($E51:I51)=I$21,I49-SUM($E51:I51),"n.a.")</x:f>
        <x:v>n.a.</x:v>
      </x:c>
      <x:c r="J52" s="5" t="str">
        <x:f>IF(COUNT($E51:J51)=J$21,J49-SUM($E51:J51),"n.a.")</x:f>
        <x:v>n.a.</x:v>
      </x:c>
      <x:c r="K52" s="5" t="str">
        <x:f>IF(COUNT($E51:K51)=K$21,K49-SUM($E51:K51),"n.a.")</x:f>
        <x:v>n.a.</x:v>
      </x:c>
      <x:c r="L52" s="5" t="str">
        <x:f>IF(COUNT($E51:L51)=L$21,L49-SUM($E51:L51),"n.a.")</x:f>
        <x:v>n.a.</x:v>
      </x:c>
      <x:c r="M52" s="5" t="str">
        <x:f>IF(COUNT($E51:M51)=M$21,M49-SUM($E51:M51),"n.a.")</x:f>
        <x:v>n.a.</x:v>
      </x:c>
      <x:c r="N52" s="5" t="str">
        <x:f>IF(COUNT($E51:N51)=N$21,N49-SUM($E51:N51),"n.a.")</x:f>
        <x:v>n.a.</x:v>
      </x:c>
      <x:c r="O52" s="5" t="str">
        <x:f>IF(COUNT($E51:O51)=O$21,O49-SUM($E51:O51),"n.a.")</x:f>
        <x:v>n.a.</x:v>
      </x:c>
      <x:c r="P52" s="5" t="str">
        <x:f>IF(COUNT($E51:P51)=P$21,P49-SUM($E51:P51),"n.a.")</x:f>
        <x:v>n.a.</x:v>
      </x:c>
      <x:c r="Q52" s="5" t="str">
        <x:f>IF(COUNT($E51:Q51)=Q$21,Q49-SUM($E51:Q51),"n.a.")</x:f>
        <x:v>n.a.</x:v>
      </x:c>
      <x:c r="R52" s="5" t="str">
        <x:f>IF(COUNT($E51:R51)=R$21,R49-SUM($E51:R51),"n.a.")</x:f>
        <x:v>n.a.</x:v>
      </x:c>
      <x:c r="S52" s="5" t="str">
        <x:f>IF(COUNT($E51:S51)=S$21,S49-SUM($E51:S51),"n.a.")</x:f>
        <x:v>n.a.</x:v>
      </x:c>
      <x:c r="T52" s="5" t="str">
        <x:f>IF(COUNT($E51:T51)=T$21,T49-SUM($E51:T51),"n.a.")</x:f>
        <x:v>n.a.</x:v>
      </x:c>
      <x:c r="U52" s="5" t="str">
        <x:f>IF(COUNT($E51:U51)=U$21,U49-SUM($E51:U51),"n.a.")</x:f>
        <x:v>n.a.</x:v>
      </x:c>
      <x:c r="V52" s="5" t="str">
        <x:f>IF(COUNT($E51:V51)=V$21,V49-SUM($E51:V51),"n.a.")</x:f>
        <x:v>n.a.</x:v>
      </x:c>
      <x:c r="W52" s="5" t="str">
        <x:f>IF(COUNT($E51:W51)=W$21,W49-SUM($E51:W51),"n.a.")</x:f>
        <x:v>n.a.</x:v>
      </x:c>
      <x:c r="X52" s="5" t="str">
        <x:f>IF(COUNT($E51:X51)=X$21,X49-SUM($E51:X51),"n.a.")</x:f>
        <x:v>n.a.</x:v>
      </x:c>
      <x:c r="Y52" s="5" t="str">
        <x:f>IF(COUNT($E51:Y51)=Y$21,Y49-SUM($E51:Y51),"n.a.")</x:f>
        <x:v>n.a.</x:v>
      </x:c>
      <x:c r="Z52" s="5" t="str">
        <x:f>IF(COUNT($E51:Z51)=Z$21,Z49-SUM($E51:Z51),"n.a.")</x:f>
        <x:v>n.a.</x:v>
      </x:c>
      <x:c r="AA52" s="5" t="str">
        <x:f>IF(COUNT($E51:AA51)=AA$21,AA49-SUM($E51:AA51),"n.a.")</x:f>
        <x:v>n.a.</x:v>
      </x:c>
      <x:c r="AB52" s="5" t="str">
        <x:f>IF(COUNT($E51:AB51)=AB$21,AB49-SUM($E51:AB51),"n.a.")</x:f>
        <x:v>n.a.</x:v>
      </x:c>
    </x:row>
    <x:row r="53" ht="22" customHeight="1">
      <x:c r="A53" s="3"/>
      <x:c r="B53" s="3"/>
      <x:c r="C53" s="3"/>
      <x:c r="D53" s="3"/>
      <x:c r="E53" s="5"/>
      <x:c r="F53" s="5"/>
      <x:c r="G53" s="5"/>
      <x:c r="H53" s="5"/>
      <x:c r="I53" s="5"/>
      <x:c r="J53" s="5"/>
      <x:c r="K53" s="5"/>
      <x:c r="L53" s="5"/>
      <x:c r="M53" s="5"/>
      <x:c r="N53" s="5"/>
      <x:c r="O53" s="5"/>
      <x:c r="P53" s="5"/>
      <x:c r="Q53" s="5"/>
      <x:c r="R53" s="5"/>
      <x:c r="S53" s="5"/>
      <x:c r="T53" s="5"/>
      <x:c r="U53" s="5"/>
      <x:c r="V53" s="5"/>
      <x:c r="W53" s="5"/>
      <x:c r="X53" s="5"/>
      <x:c r="Y53" s="5"/>
      <x:c r="Z53" s="5"/>
      <x:c r="AA53" s="5"/>
      <x:c r="AB53" s="5"/>
    </x:row>
    <x:row r="54" ht="22" customHeight="1">
      <x:c r="A54" s="3"/>
      <x:c r="B54" s="3"/>
      <x:c r="C54" s="14" t="str">
        <x:v>Контроль запаса: норма 0, шт</x:v>
      </x:c>
      <x:c r="D54" s="14"/>
      <x:c r="E54" s="55" t="n">
        <x:f>E24+E28-E27-E29</x:f>
        <x:v>0</x:v>
      </x:c>
      <x:c r="F54" s="55" t="n">
        <x:f>F24+F28-F27-F29</x:f>
        <x:v>0</x:v>
      </x:c>
      <x:c r="G54" s="55" t="n">
        <x:f>G24+G28-G27-G29</x:f>
        <x:v>0</x:v>
      </x:c>
      <x:c r="H54" s="55" t="n">
        <x:f>H24+H28-H27-H29</x:f>
        <x:v>0</x:v>
      </x:c>
      <x:c r="I54" s="55" t="n">
        <x:f>I24+I28-I27-I29</x:f>
        <x:v>0</x:v>
      </x:c>
      <x:c r="J54" s="55" t="n">
        <x:f>J24+J28-J27-J29</x:f>
        <x:v>0</x:v>
      </x:c>
      <x:c r="K54" s="55" t="n">
        <x:f>K24+K28-K27-K29</x:f>
        <x:v>0</x:v>
      </x:c>
      <x:c r="L54" s="55" t="n">
        <x:f>L24+L28-L27-L29</x:f>
        <x:v>0</x:v>
      </x:c>
      <x:c r="M54" s="55" t="n">
        <x:f>M24+M28-M27-M29</x:f>
        <x:v>0</x:v>
      </x:c>
      <x:c r="N54" s="55" t="n">
        <x:f>N24+N28-N27-N29</x:f>
        <x:v>0</x:v>
      </x:c>
      <x:c r="O54" s="55" t="n">
        <x:f>O24+O28-O27-O29</x:f>
        <x:v>0</x:v>
      </x:c>
      <x:c r="P54" s="55" t="n">
        <x:f>P24+P28-P27-P29</x:f>
        <x:v>0</x:v>
      </x:c>
      <x:c r="Q54" s="55" t="n">
        <x:f>Q24+Q28-Q27-Q29</x:f>
        <x:v>0</x:v>
      </x:c>
      <x:c r="R54" s="55" t="n">
        <x:f>R24+R28-R27-R29</x:f>
        <x:v>0</x:v>
      </x:c>
      <x:c r="S54" s="55" t="n">
        <x:f>S24+S28-S27-S29</x:f>
        <x:v>0</x:v>
      </x:c>
      <x:c r="T54" s="55" t="n">
        <x:f>T24+T28-T27-T29</x:f>
        <x:v>0</x:v>
      </x:c>
      <x:c r="U54" s="55" t="n">
        <x:f>U24+U28-U27-U29</x:f>
        <x:v>0</x:v>
      </x:c>
      <x:c r="V54" s="55" t="n">
        <x:f>V24+V28-V27-V29</x:f>
        <x:v>0</x:v>
      </x:c>
      <x:c r="W54" s="55" t="n">
        <x:f>W24+W28-W27-W29</x:f>
        <x:v>0</x:v>
      </x:c>
      <x:c r="X54" s="55" t="n">
        <x:f>X24+X28-X27-X29</x:f>
        <x:v>0</x:v>
      </x:c>
      <x:c r="Y54" s="55" t="n">
        <x:f>Y24+Y28-Y27-Y29</x:f>
        <x:v>0</x:v>
      </x:c>
      <x:c r="Z54" s="55" t="n">
        <x:f>Z24+Z28-Z27-Z29</x:f>
        <x:v>0</x:v>
      </x:c>
      <x:c r="AA54" s="55" t="n">
        <x:f>AA24+AA28-AA27-AA29</x:f>
        <x:v>0</x:v>
      </x:c>
      <x:c r="AB54" s="55" t="n">
        <x:f>AB24+AB28-AB27-AB29</x:f>
        <x:v>0</x:v>
      </x:c>
    </x:row>
    <x:row r="55" ht="22" customHeight="1">
      <x:c r="A55" s="3"/>
      <x:c r="B55" s="3"/>
      <x:c r="C55" s="14" t="str">
        <x:v>Контроль потока и начислений: норма 0, ₽</x:v>
      </x:c>
      <x:c r="D55" s="14"/>
      <x:c r="E55" s="55" t="n">
        <x:f>E46-E37+E45-E42</x:f>
        <x:v>0</x:v>
      </x:c>
      <x:c r="F55" s="55" t="n">
        <x:f>F46-F37+F45-F42</x:f>
        <x:v>0</x:v>
      </x:c>
      <x:c r="G55" s="55" t="n">
        <x:f>G46-G37+G45-G42</x:f>
        <x:v>0</x:v>
      </x:c>
      <x:c r="H55" s="55" t="n">
        <x:f>H46-H37+H45-H42</x:f>
        <x:v>0</x:v>
      </x:c>
      <x:c r="I55" s="55" t="n">
        <x:f>I46-I37+I45-I42</x:f>
        <x:v>0</x:v>
      </x:c>
      <x:c r="J55" s="55" t="n">
        <x:f>J46-J37+J45-J42</x:f>
        <x:v>0</x:v>
      </x:c>
      <x:c r="K55" s="55" t="n">
        <x:f>K46-K37+K45-K42</x:f>
        <x:v>0</x:v>
      </x:c>
      <x:c r="L55" s="55" t="n">
        <x:f>L46-L37+L45-L42</x:f>
        <x:v>0</x:v>
      </x:c>
      <x:c r="M55" s="55" t="n">
        <x:f>M46-M37+M45-M42</x:f>
        <x:v>0</x:v>
      </x:c>
      <x:c r="N55" s="55" t="n">
        <x:f>N46-N37+N45-N42</x:f>
        <x:v>0</x:v>
      </x:c>
      <x:c r="O55" s="55" t="n">
        <x:f>O46-O37+O45-O42</x:f>
        <x:v>0</x:v>
      </x:c>
      <x:c r="P55" s="55" t="n">
        <x:f>P46-P37+P45-P42</x:f>
        <x:v>0</x:v>
      </x:c>
      <x:c r="Q55" s="55" t="n">
        <x:f>Q46-Q37+Q45-Q42</x:f>
        <x:v>0</x:v>
      </x:c>
      <x:c r="R55" s="55" t="n">
        <x:f>R46-R37+R45-R42</x:f>
        <x:v>0</x:v>
      </x:c>
      <x:c r="S55" s="55" t="n">
        <x:f>S46-S37+S45-S42</x:f>
        <x:v>0</x:v>
      </x:c>
      <x:c r="T55" s="55" t="n">
        <x:f>T46-T37+T45-T42</x:f>
        <x:v>0</x:v>
      </x:c>
      <x:c r="U55" s="55" t="n">
        <x:f>U46-U37+U45-U42</x:f>
        <x:v>0</x:v>
      </x:c>
      <x:c r="V55" s="55" t="n">
        <x:f>V46-V37+V45-V42</x:f>
        <x:v>0</x:v>
      </x:c>
      <x:c r="W55" s="55" t="n">
        <x:f>W46-W37+W45-W42</x:f>
        <x:v>0</x:v>
      </x:c>
      <x:c r="X55" s="55" t="n">
        <x:f>X46-X37+X45-X42</x:f>
        <x:v>0</x:v>
      </x:c>
      <x:c r="Y55" s="55" t="n">
        <x:f>Y46-Y37+Y45-Y42</x:f>
        <x:v>0</x:v>
      </x:c>
      <x:c r="Z55" s="55" t="n">
        <x:f>Z46-Z37+Z45-Z42</x:f>
        <x:v>0</x:v>
      </x:c>
      <x:c r="AA55" s="55" t="n">
        <x:f>AA46-AA37+AA45-AA42</x:f>
        <x:v>0</x:v>
      </x:c>
      <x:c r="AB55" s="55" t="n">
        <x:f>AB46-AB37+AB45-AB42</x:f>
        <x:v>0</x:v>
      </x:c>
    </x:row>
    <x:row r="56" ht="22" customHeight="1">
      <x:c r="A56" s="3"/>
      <x:c r="B56" s="3"/>
      <x:c r="C56" s="14" t="str">
        <x:v>Контроль денег: норма 0, ₽</x:v>
      </x:c>
      <x:c r="D56" s="14"/>
      <x:c r="E56" s="55" t="n">
        <x:f>E49-E48-E46</x:f>
        <x:v>0</x:v>
      </x:c>
      <x:c r="F56" s="55" t="n">
        <x:f>F49-F48-F46</x:f>
        <x:v>0</x:v>
      </x:c>
      <x:c r="G56" s="55" t="n">
        <x:f>G49-G48-G46</x:f>
        <x:v>0</x:v>
      </x:c>
      <x:c r="H56" s="55" t="n">
        <x:f>H49-H48-H46</x:f>
        <x:v>0</x:v>
      </x:c>
      <x:c r="I56" s="55" t="n">
        <x:f>I49-I48-I46</x:f>
        <x:v>0</x:v>
      </x:c>
      <x:c r="J56" s="55" t="n">
        <x:f>J49-J48-J46</x:f>
        <x:v>0</x:v>
      </x:c>
      <x:c r="K56" s="55" t="n">
        <x:f>K49-K48-K46</x:f>
        <x:v>0</x:v>
      </x:c>
      <x:c r="L56" s="55" t="n">
        <x:f>L49-L48-L46</x:f>
        <x:v>0</x:v>
      </x:c>
      <x:c r="M56" s="55" t="n">
        <x:f>M49-M48-M46</x:f>
        <x:v>0</x:v>
      </x:c>
      <x:c r="N56" s="55" t="n">
        <x:f>N49-N48-N46</x:f>
        <x:v>0</x:v>
      </x:c>
      <x:c r="O56" s="55" t="n">
        <x:f>O49-O48-O46</x:f>
        <x:v>0</x:v>
      </x:c>
      <x:c r="P56" s="55" t="n">
        <x:f>P49-P48-P46</x:f>
        <x:v>0</x:v>
      </x:c>
      <x:c r="Q56" s="55" t="n">
        <x:f>Q49-Q48-Q46</x:f>
        <x:v>0</x:v>
      </x:c>
      <x:c r="R56" s="55" t="n">
        <x:f>R49-R48-R46</x:f>
        <x:v>0</x:v>
      </x:c>
      <x:c r="S56" s="55" t="n">
        <x:f>S49-S48-S46</x:f>
        <x:v>0</x:v>
      </x:c>
      <x:c r="T56" s="55" t="n">
        <x:f>T49-T48-T46</x:f>
        <x:v>0</x:v>
      </x:c>
      <x:c r="U56" s="55" t="n">
        <x:f>U49-U48-U46</x:f>
        <x:v>0</x:v>
      </x:c>
      <x:c r="V56" s="55" t="n">
        <x:f>V49-V48-V46</x:f>
        <x:v>0</x:v>
      </x:c>
      <x:c r="W56" s="55" t="n">
        <x:f>W49-W48-W46</x:f>
        <x:v>0</x:v>
      </x:c>
      <x:c r="X56" s="55" t="n">
        <x:f>X49-X48-X46</x:f>
        <x:v>0</x:v>
      </x:c>
      <x:c r="Y56" s="55" t="n">
        <x:f>Y49-Y48-Y46</x:f>
        <x:v>0</x:v>
      </x:c>
      <x:c r="Z56" s="55" t="n">
        <x:f>Z49-Z48-Z46</x:f>
        <x:v>0</x:v>
      </x:c>
      <x:c r="AA56" s="55" t="n">
        <x:f>AA49-AA48-AA46</x:f>
        <x:v>0</x:v>
      </x:c>
      <x:c r="AB56" s="55" t="n">
        <x:f>AB49-AB48-AB46</x:f>
        <x:v>0</x:v>
      </x:c>
    </x:row>
    <x:row r="57" ht="22" customHeight="1">
      <x:c r="A57" s="3"/>
      <x:c r="B57" s="3"/>
      <x:c r="C57" s="3"/>
      <x:c r="D57" s="3"/>
      <x:c r="E57" s="5"/>
      <x:c r="F57" s="5"/>
      <x:c r="G57" s="5"/>
      <x:c r="H57" s="5"/>
      <x:c r="I57" s="5"/>
      <x:c r="J57" s="5"/>
      <x:c r="K57" s="5"/>
      <x:c r="L57" s="5"/>
      <x:c r="M57" s="5"/>
      <x:c r="N57" s="5"/>
      <x:c r="O57" s="5"/>
      <x:c r="P57" s="5"/>
      <x:c r="Q57" s="5"/>
      <x:c r="R57" s="5"/>
      <x:c r="S57" s="5"/>
      <x:c r="T57" s="5"/>
      <x:c r="U57" s="5"/>
      <x:c r="V57" s="5"/>
      <x:c r="W57" s="5"/>
      <x:c r="X57" s="5"/>
      <x:c r="Y57" s="5"/>
      <x:c r="Z57" s="5"/>
      <x:c r="AA57" s="5"/>
      <x:c r="AB57" s="5"/>
    </x:row>
    <x:row r="58" ht="22" customHeight="1">
      <x:c r="A58" s="3"/>
      <x:c r="B58" s="3"/>
      <x:c r="C58" s="3"/>
      <x:c r="D58" s="3"/>
      <x:c r="E58" s="5"/>
      <x:c r="F58" s="5"/>
      <x:c r="G58" s="5"/>
      <x:c r="H58" s="5"/>
      <x:c r="I58" s="5"/>
      <x:c r="J58" s="5"/>
      <x:c r="K58" s="5"/>
      <x:c r="L58" s="5"/>
      <x:c r="M58" s="5"/>
      <x:c r="N58" s="5"/>
      <x:c r="O58" s="5"/>
      <x:c r="P58" s="5"/>
      <x:c r="Q58" s="5"/>
      <x:c r="R58" s="5"/>
      <x:c r="S58" s="5"/>
      <x:c r="T58" s="5"/>
      <x:c r="U58" s="5"/>
      <x:c r="V58" s="5"/>
      <x:c r="W58" s="5"/>
      <x:c r="X58" s="5"/>
      <x:c r="Y58" s="5"/>
      <x:c r="Z58" s="5"/>
      <x:c r="AA58" s="5"/>
      <x:c r="AB58" s="5"/>
    </x:row>
    <x:row r="59" ht="22" customHeight="1">
      <x:c r="A59" s="3"/>
      <x:c r="B59" s="3"/>
      <x:c r="C59" s="3"/>
      <x:c r="D59" s="3"/>
      <x:c r="E59" s="5"/>
      <x:c r="F59" s="5"/>
      <x:c r="G59" s="5"/>
      <x:c r="H59" s="5"/>
      <x:c r="I59" s="5"/>
      <x:c r="J59" s="5"/>
      <x:c r="K59" s="5"/>
      <x:c r="L59" s="5"/>
      <x:c r="M59" s="5"/>
      <x:c r="N59" s="5"/>
      <x:c r="O59" s="5"/>
      <x:c r="P59" s="5"/>
      <x:c r="Q59" s="5"/>
      <x:c r="R59" s="5"/>
      <x:c r="S59" s="5"/>
      <x:c r="T59" s="5"/>
      <x:c r="U59" s="5"/>
      <x:c r="V59" s="5"/>
      <x:c r="W59" s="5"/>
      <x:c r="X59" s="5"/>
      <x:c r="Y59" s="5"/>
      <x:c r="Z59" s="5"/>
      <x:c r="AA59" s="5"/>
      <x:c r="AB59" s="5"/>
    </x:row>
    <x:row r="60" ht="25" customHeight="1">
      <x:c r="A60" s="3"/>
      <x:c r="B60" s="3"/>
      <x:c r="C60" s="18" t="str">
        <x:v>2 точки</x:v>
      </x:c>
      <x:c r="D60" s="18"/>
      <x:c r="E60" s="19"/>
      <x:c r="F60" s="19"/>
      <x:c r="G60" s="19"/>
      <x:c r="H60" s="19"/>
      <x:c r="I60" s="19"/>
      <x:c r="J60" s="19"/>
      <x:c r="K60" s="19"/>
      <x:c r="L60" s="19"/>
      <x:c r="M60" s="19"/>
      <x:c r="N60" s="19"/>
      <x:c r="O60" s="19"/>
      <x:c r="P60" s="19"/>
      <x:c r="Q60" s="19"/>
      <x:c r="R60" s="19"/>
      <x:c r="S60" s="19"/>
      <x:c r="T60" s="19"/>
      <x:c r="U60" s="19"/>
      <x:c r="V60" s="19"/>
      <x:c r="W60" s="19"/>
      <x:c r="X60" s="19"/>
      <x:c r="Y60" s="19"/>
      <x:c r="Z60" s="19"/>
      <x:c r="AA60" s="19"/>
      <x:c r="AB60" s="19"/>
    </x:row>
    <x:row r="61" ht="22" customHeight="1">
      <x:c r="A61" s="3"/>
      <x:c r="B61" s="3"/>
      <x:c r="C61" s="3" t="str">
        <x:v>Запас на начало, шт</x:v>
      </x:c>
      <x:c r="D61" s="3"/>
      <x:c r="E61" s="5" t="n">
        <x:f>$F$17</x:f>
        <x:v>10000</x:v>
      </x:c>
      <x:c r="F61" s="5" t="n">
        <x:f>E66</x:f>
        <x:v>10000</x:v>
      </x:c>
      <x:c r="G61" s="5" t="n">
        <x:f>F66</x:f>
        <x:v>10000</x:v>
      </x:c>
      <x:c r="H61" s="5" t="n">
        <x:f>G66</x:f>
        <x:v>10000</x:v>
      </x:c>
      <x:c r="I61" s="5" t="n">
        <x:f>H66</x:f>
        <x:v>10000</x:v>
      </x:c>
      <x:c r="J61" s="5" t="n">
        <x:f>I66</x:f>
        <x:v>10000</x:v>
      </x:c>
      <x:c r="K61" s="5" t="n">
        <x:f>J66</x:f>
        <x:v>10000</x:v>
      </x:c>
      <x:c r="L61" s="5" t="n">
        <x:f>K66</x:f>
        <x:v>10000</x:v>
      </x:c>
      <x:c r="M61" s="5" t="n">
        <x:f>L66</x:f>
        <x:v>10000</x:v>
      </x:c>
      <x:c r="N61" s="5" t="n">
        <x:f>M66</x:f>
        <x:v>10000</x:v>
      </x:c>
      <x:c r="O61" s="5" t="n">
        <x:f>N66</x:f>
        <x:v>10000</x:v>
      </x:c>
      <x:c r="P61" s="5" t="n">
        <x:f>O66</x:f>
        <x:v>10000</x:v>
      </x:c>
      <x:c r="Q61" s="5" t="n">
        <x:f>P66</x:f>
        <x:v>10000</x:v>
      </x:c>
      <x:c r="R61" s="5" t="n">
        <x:f>Q66</x:f>
        <x:v>10000</x:v>
      </x:c>
      <x:c r="S61" s="5" t="n">
        <x:f>R66</x:f>
        <x:v>10000</x:v>
      </x:c>
      <x:c r="T61" s="5" t="n">
        <x:f>S66</x:f>
        <x:v>10000</x:v>
      </x:c>
      <x:c r="U61" s="5" t="n">
        <x:f>T66</x:f>
        <x:v>10000</x:v>
      </x:c>
      <x:c r="V61" s="5" t="n">
        <x:f>U66</x:f>
        <x:v>10000</x:v>
      </x:c>
      <x:c r="W61" s="5" t="n">
        <x:f>V66</x:f>
        <x:v>10000</x:v>
      </x:c>
      <x:c r="X61" s="5" t="n">
        <x:f>W66</x:f>
        <x:v>10000</x:v>
      </x:c>
      <x:c r="Y61" s="5" t="n">
        <x:f>X66</x:f>
        <x:v>10000</x:v>
      </x:c>
      <x:c r="Z61" s="5" t="n">
        <x:f>Y66</x:f>
        <x:v>10000</x:v>
      </x:c>
      <x:c r="AA61" s="5" t="n">
        <x:f>Z66</x:f>
        <x:v>10000</x:v>
      </x:c>
      <x:c r="AB61" s="5" t="n">
        <x:f>AA66</x:f>
        <x:v>10000</x:v>
      </x:c>
    </x:row>
    <x:row r="62" ht="22" customHeight="1">
      <x:c r="A62" s="3"/>
      <x:c r="B62" s="3"/>
      <x:c r="C62" s="3" t="str">
        <x:v>Сетевой спрос до разгона, шт/мес</x:v>
      </x:c>
      <x:c r="D62" s="3"/>
      <x:c r="E62" s="13" t="n">
        <x:f>'Параметры'!E51</x:f>
        <x:v>650</x:v>
      </x:c>
      <x:c r="F62" s="13" t="n">
        <x:f>'Параметры'!F51</x:f>
        <x:v>650</x:v>
      </x:c>
      <x:c r="G62" s="13" t="n">
        <x:f>'Параметры'!G51</x:f>
        <x:v>650</x:v>
      </x:c>
      <x:c r="H62" s="13" t="n">
        <x:f>'Параметры'!H51</x:f>
        <x:v>650</x:v>
      </x:c>
      <x:c r="I62" s="13" t="n">
        <x:f>'Параметры'!I51</x:f>
        <x:v>650</x:v>
      </x:c>
      <x:c r="J62" s="13" t="n">
        <x:f>'Параметры'!J51</x:f>
        <x:v>650</x:v>
      </x:c>
      <x:c r="K62" s="13" t="n">
        <x:f>'Параметры'!K51</x:f>
        <x:v>650</x:v>
      </x:c>
      <x:c r="L62" s="13" t="n">
        <x:f>'Параметры'!L51</x:f>
        <x:v>650</x:v>
      </x:c>
      <x:c r="M62" s="13" t="n">
        <x:f>'Параметры'!M51</x:f>
        <x:v>650</x:v>
      </x:c>
      <x:c r="N62" s="13" t="n">
        <x:f>'Параметры'!N51</x:f>
        <x:v>650</x:v>
      </x:c>
      <x:c r="O62" s="13" t="n">
        <x:f>'Параметры'!O51</x:f>
        <x:v>650</x:v>
      </x:c>
      <x:c r="P62" s="13" t="n">
        <x:f>'Параметры'!P51</x:f>
        <x:v>650</x:v>
      </x:c>
      <x:c r="Q62" s="13" t="n">
        <x:f>'Параметры'!Q51</x:f>
        <x:v>650</x:v>
      </x:c>
      <x:c r="R62" s="13" t="n">
        <x:f>'Параметры'!R51</x:f>
        <x:v>650</x:v>
      </x:c>
      <x:c r="S62" s="13" t="n">
        <x:f>'Параметры'!S51</x:f>
        <x:v>650</x:v>
      </x:c>
      <x:c r="T62" s="13" t="n">
        <x:f>'Параметры'!T51</x:f>
        <x:v>650</x:v>
      </x:c>
      <x:c r="U62" s="13" t="n">
        <x:f>'Параметры'!U51</x:f>
        <x:v>650</x:v>
      </x:c>
      <x:c r="V62" s="13" t="n">
        <x:f>'Параметры'!V51</x:f>
        <x:v>650</x:v>
      </x:c>
      <x:c r="W62" s="13" t="n">
        <x:f>'Параметры'!W51</x:f>
        <x:v>650</x:v>
      </x:c>
      <x:c r="X62" s="13" t="n">
        <x:f>'Параметры'!X51</x:f>
        <x:v>650</x:v>
      </x:c>
      <x:c r="Y62" s="13" t="n">
        <x:f>'Параметры'!Y51</x:f>
        <x:v>650</x:v>
      </x:c>
      <x:c r="Z62" s="13" t="n">
        <x:f>'Параметры'!Z51</x:f>
        <x:v>650</x:v>
      </x:c>
      <x:c r="AA62" s="13" t="n">
        <x:f>'Параметры'!AA51</x:f>
        <x:v>650</x:v>
      </x:c>
      <x:c r="AB62" s="13" t="n">
        <x:f>'Параметры'!AB51</x:f>
        <x:v>650</x:v>
      </x:c>
    </x:row>
    <x:row r="63" ht="22" customHeight="1">
      <x:c r="A63" s="3"/>
      <x:c r="B63" s="3"/>
      <x:c r="C63" s="30" t="str">
        <x:v>Коэффициент разгона</x:v>
      </x:c>
      <x:c r="D63" s="30"/>
      <x:c r="E63" s="53" t="n">
        <x:f>'Параметры'!E23</x:f>
        <x:v>0.35</x:v>
      </x:c>
      <x:c r="F63" s="53" t="n">
        <x:f>'Параметры'!F23</x:f>
        <x:v>0.6</x:v>
      </x:c>
      <x:c r="G63" s="53" t="n">
        <x:f>'Параметры'!G23</x:f>
        <x:v>0.8</x:v>
      </x:c>
      <x:c r="H63" s="53" t="n">
        <x:f>'Параметры'!H23</x:f>
        <x:v>1</x:v>
      </x:c>
      <x:c r="I63" s="53" t="n">
        <x:f>'Параметры'!I23</x:f>
        <x:v>1</x:v>
      </x:c>
      <x:c r="J63" s="53" t="n">
        <x:f>'Параметры'!J23</x:f>
        <x:v>1</x:v>
      </x:c>
      <x:c r="K63" s="53" t="n">
        <x:f>'Параметры'!K23</x:f>
        <x:v>1</x:v>
      </x:c>
      <x:c r="L63" s="53" t="n">
        <x:f>'Параметры'!L23</x:f>
        <x:v>1</x:v>
      </x:c>
      <x:c r="M63" s="53" t="n">
        <x:f>'Параметры'!M23</x:f>
        <x:v>1</x:v>
      </x:c>
      <x:c r="N63" s="53" t="n">
        <x:f>'Параметры'!N23</x:f>
        <x:v>1</x:v>
      </x:c>
      <x:c r="O63" s="53" t="n">
        <x:f>'Параметры'!O23</x:f>
        <x:v>1</x:v>
      </x:c>
      <x:c r="P63" s="53" t="n">
        <x:f>'Параметры'!P23</x:f>
        <x:v>1</x:v>
      </x:c>
      <x:c r="Q63" s="53" t="n">
        <x:f>'Параметры'!Q23</x:f>
        <x:v>1</x:v>
      </x:c>
      <x:c r="R63" s="53" t="n">
        <x:f>'Параметры'!R23</x:f>
        <x:v>1</x:v>
      </x:c>
      <x:c r="S63" s="53" t="n">
        <x:f>'Параметры'!S23</x:f>
        <x:v>1</x:v>
      </x:c>
      <x:c r="T63" s="53" t="n">
        <x:f>'Параметры'!T23</x:f>
        <x:v>1</x:v>
      </x:c>
      <x:c r="U63" s="53" t="n">
        <x:f>'Параметры'!U23</x:f>
        <x:v>1</x:v>
      </x:c>
      <x:c r="V63" s="53" t="n">
        <x:f>'Параметры'!V23</x:f>
        <x:v>1</x:v>
      </x:c>
      <x:c r="W63" s="53" t="n">
        <x:f>'Параметры'!W23</x:f>
        <x:v>1</x:v>
      </x:c>
      <x:c r="X63" s="53" t="n">
        <x:f>'Параметры'!X23</x:f>
        <x:v>1</x:v>
      </x:c>
      <x:c r="Y63" s="53" t="n">
        <x:f>'Параметры'!Y23</x:f>
        <x:v>1</x:v>
      </x:c>
      <x:c r="Z63" s="53" t="n">
        <x:f>'Параметры'!Z23</x:f>
        <x:v>1</x:v>
      </x:c>
      <x:c r="AA63" s="53" t="n">
        <x:f>'Параметры'!AA23</x:f>
        <x:v>1</x:v>
      </x:c>
      <x:c r="AB63" s="53" t="n">
        <x:f>'Параметры'!AB23</x:f>
        <x:v>1</x:v>
      </x:c>
    </x:row>
    <x:row r="64" ht="22" customHeight="1">
      <x:c r="A64" s="3"/>
      <x:c r="B64" s="3"/>
      <x:c r="C64" s="47" t="str">
        <x:v>Продано книг, шт</x:v>
      </x:c>
      <x:c r="D64" s="47"/>
      <x:c r="E64" s="48" t="n">
        <x:f>IF(AND(ISNUMBER(E61),ISNUMBER(E62),ISNUMBER(E63)),ROUNDDOWN(MIN(E61,E62)*E63,0),"n.a.")</x:f>
        <x:v>227</x:v>
      </x:c>
      <x:c r="F64" s="48" t="n">
        <x:f>IF(AND(ISNUMBER(F61),ISNUMBER(F62),ISNUMBER(F63)),ROUNDDOWN(MIN(F61,F62)*F63,0),"n.a.")</x:f>
        <x:v>390</x:v>
      </x:c>
      <x:c r="G64" s="48" t="n">
        <x:f>IF(AND(ISNUMBER(G61),ISNUMBER(G62),ISNUMBER(G63)),ROUNDDOWN(MIN(G61,G62)*G63,0),"n.a.")</x:f>
        <x:v>520</x:v>
      </x:c>
      <x:c r="H64" s="48" t="n">
        <x:f>IF(AND(ISNUMBER(H61),ISNUMBER(H62),ISNUMBER(H63)),ROUNDDOWN(MIN(H61,H62)*H63,0),"n.a.")</x:f>
        <x:v>650</x:v>
      </x:c>
      <x:c r="I64" s="48" t="n">
        <x:f>IF(AND(ISNUMBER(I61),ISNUMBER(I62),ISNUMBER(I63)),ROUNDDOWN(MIN(I61,I62)*I63,0),"n.a.")</x:f>
        <x:v>650</x:v>
      </x:c>
      <x:c r="J64" s="48" t="n">
        <x:f>IF(AND(ISNUMBER(J61),ISNUMBER(J62),ISNUMBER(J63)),ROUNDDOWN(MIN(J61,J62)*J63,0),"n.a.")</x:f>
        <x:v>650</x:v>
      </x:c>
      <x:c r="K64" s="48" t="n">
        <x:f>IF(AND(ISNUMBER(K61),ISNUMBER(K62),ISNUMBER(K63)),ROUNDDOWN(MIN(K61,K62)*K63,0),"n.a.")</x:f>
        <x:v>650</x:v>
      </x:c>
      <x:c r="L64" s="48" t="n">
        <x:f>IF(AND(ISNUMBER(L61),ISNUMBER(L62),ISNUMBER(L63)),ROUNDDOWN(MIN(L61,L62)*L63,0),"n.a.")</x:f>
        <x:v>650</x:v>
      </x:c>
      <x:c r="M64" s="48" t="n">
        <x:f>IF(AND(ISNUMBER(M61),ISNUMBER(M62),ISNUMBER(M63)),ROUNDDOWN(MIN(M61,M62)*M63,0),"n.a.")</x:f>
        <x:v>650</x:v>
      </x:c>
      <x:c r="N64" s="48" t="n">
        <x:f>IF(AND(ISNUMBER(N61),ISNUMBER(N62),ISNUMBER(N63)),ROUNDDOWN(MIN(N61,N62)*N63,0),"n.a.")</x:f>
        <x:v>650</x:v>
      </x:c>
      <x:c r="O64" s="48" t="n">
        <x:f>IF(AND(ISNUMBER(O61),ISNUMBER(O62),ISNUMBER(O63)),ROUNDDOWN(MIN(O61,O62)*O63,0),"n.a.")</x:f>
        <x:v>650</x:v>
      </x:c>
      <x:c r="P64" s="48" t="n">
        <x:f>IF(AND(ISNUMBER(P61),ISNUMBER(P62),ISNUMBER(P63)),ROUNDDOWN(MIN(P61,P62)*P63,0),"n.a.")</x:f>
        <x:v>650</x:v>
      </x:c>
      <x:c r="Q64" s="48" t="n">
        <x:f>IF(AND(ISNUMBER(Q61),ISNUMBER(Q62),ISNUMBER(Q63)),ROUNDDOWN(MIN(Q61,Q62)*Q63,0),"n.a.")</x:f>
        <x:v>650</x:v>
      </x:c>
      <x:c r="R64" s="48" t="n">
        <x:f>IF(AND(ISNUMBER(R61),ISNUMBER(R62),ISNUMBER(R63)),ROUNDDOWN(MIN(R61,R62)*R63,0),"n.a.")</x:f>
        <x:v>650</x:v>
      </x:c>
      <x:c r="S64" s="48" t="n">
        <x:f>IF(AND(ISNUMBER(S61),ISNUMBER(S62),ISNUMBER(S63)),ROUNDDOWN(MIN(S61,S62)*S63,0),"n.a.")</x:f>
        <x:v>650</x:v>
      </x:c>
      <x:c r="T64" s="48" t="n">
        <x:f>IF(AND(ISNUMBER(T61),ISNUMBER(T62),ISNUMBER(T63)),ROUNDDOWN(MIN(T61,T62)*T63,0),"n.a.")</x:f>
        <x:v>650</x:v>
      </x:c>
      <x:c r="U64" s="48" t="n">
        <x:f>IF(AND(ISNUMBER(U61),ISNUMBER(U62),ISNUMBER(U63)),ROUNDDOWN(MIN(U61,U62)*U63,0),"n.a.")</x:f>
        <x:v>650</x:v>
      </x:c>
      <x:c r="V64" s="48" t="n">
        <x:f>IF(AND(ISNUMBER(V61),ISNUMBER(V62),ISNUMBER(V63)),ROUNDDOWN(MIN(V61,V62)*V63,0),"n.a.")</x:f>
        <x:v>650</x:v>
      </x:c>
      <x:c r="W64" s="48" t="n">
        <x:f>IF(AND(ISNUMBER(W61),ISNUMBER(W62),ISNUMBER(W63)),ROUNDDOWN(MIN(W61,W62)*W63,0),"n.a.")</x:f>
        <x:v>650</x:v>
      </x:c>
      <x:c r="X64" s="48" t="n">
        <x:f>IF(AND(ISNUMBER(X61),ISNUMBER(X62),ISNUMBER(X63)),ROUNDDOWN(MIN(X61,X62)*X63,0),"n.a.")</x:f>
        <x:v>650</x:v>
      </x:c>
      <x:c r="Y64" s="48" t="n">
        <x:f>IF(AND(ISNUMBER(Y61),ISNUMBER(Y62),ISNUMBER(Y63)),ROUNDDOWN(MIN(Y61,Y62)*Y63,0),"n.a.")</x:f>
        <x:v>650</x:v>
      </x:c>
      <x:c r="Z64" s="48" t="n">
        <x:f>IF(AND(ISNUMBER(Z61),ISNUMBER(Z62),ISNUMBER(Z63)),ROUNDDOWN(MIN(Z61,Z62)*Z63,0),"n.a.")</x:f>
        <x:v>650</x:v>
      </x:c>
      <x:c r="AA64" s="48" t="n">
        <x:f>IF(AND(ISNUMBER(AA61),ISNUMBER(AA62),ISNUMBER(AA63)),ROUNDDOWN(MIN(AA61,AA62)*AA63,0),"n.a.")</x:f>
        <x:v>650</x:v>
      </x:c>
      <x:c r="AB64" s="48" t="n">
        <x:f>IF(AND(ISNUMBER(AB61),ISNUMBER(AB62),ISNUMBER(AB63)),ROUNDDOWN(MIN(AB61,AB62)*AB63,0),"n.a.")</x:f>
        <x:v>650</x:v>
      </x:c>
    </x:row>
    <x:row r="65" ht="22" customHeight="1">
      <x:c r="A65" s="3"/>
      <x:c r="B65" s="3"/>
      <x:c r="C65" s="3" t="str">
        <x:v>Закуплено на замену, шт</x:v>
      </x:c>
      <x:c r="D65" s="3"/>
      <x:c r="E65" s="5" t="n">
        <x:f>E64</x:f>
        <x:v>227</x:v>
      </x:c>
      <x:c r="F65" s="5" t="n">
        <x:f>F64</x:f>
        <x:v>390</x:v>
      </x:c>
      <x:c r="G65" s="5" t="n">
        <x:f>G64</x:f>
        <x:v>520</x:v>
      </x:c>
      <x:c r="H65" s="5" t="n">
        <x:f>H64</x:f>
        <x:v>650</x:v>
      </x:c>
      <x:c r="I65" s="5" t="n">
        <x:f>I64</x:f>
        <x:v>650</x:v>
      </x:c>
      <x:c r="J65" s="5" t="n">
        <x:f>J64</x:f>
        <x:v>650</x:v>
      </x:c>
      <x:c r="K65" s="5" t="n">
        <x:f>K64</x:f>
        <x:v>650</x:v>
      </x:c>
      <x:c r="L65" s="5" t="n">
        <x:f>L64</x:f>
        <x:v>650</x:v>
      </x:c>
      <x:c r="M65" s="5" t="n">
        <x:f>M64</x:f>
        <x:v>650</x:v>
      </x:c>
      <x:c r="N65" s="5" t="n">
        <x:f>N64</x:f>
        <x:v>650</x:v>
      </x:c>
      <x:c r="O65" s="5" t="n">
        <x:f>O64</x:f>
        <x:v>650</x:v>
      </x:c>
      <x:c r="P65" s="5" t="n">
        <x:f>P64</x:f>
        <x:v>650</x:v>
      </x:c>
      <x:c r="Q65" s="5" t="n">
        <x:f>Q64</x:f>
        <x:v>650</x:v>
      </x:c>
      <x:c r="R65" s="5" t="n">
        <x:f>R64</x:f>
        <x:v>650</x:v>
      </x:c>
      <x:c r="S65" s="5" t="n">
        <x:f>S64</x:f>
        <x:v>650</x:v>
      </x:c>
      <x:c r="T65" s="5" t="n">
        <x:f>T64</x:f>
        <x:v>650</x:v>
      </x:c>
      <x:c r="U65" s="5" t="n">
        <x:f>U64</x:f>
        <x:v>650</x:v>
      </x:c>
      <x:c r="V65" s="5" t="n">
        <x:f>V64</x:f>
        <x:v>650</x:v>
      </x:c>
      <x:c r="W65" s="5" t="n">
        <x:f>W64</x:f>
        <x:v>650</x:v>
      </x:c>
      <x:c r="X65" s="5" t="n">
        <x:f>X64</x:f>
        <x:v>650</x:v>
      </x:c>
      <x:c r="Y65" s="5" t="n">
        <x:f>Y64</x:f>
        <x:v>650</x:v>
      </x:c>
      <x:c r="Z65" s="5" t="n">
        <x:f>Z64</x:f>
        <x:v>650</x:v>
      </x:c>
      <x:c r="AA65" s="5" t="n">
        <x:f>AA64</x:f>
        <x:v>650</x:v>
      </x:c>
      <x:c r="AB65" s="5" t="n">
        <x:f>AB64</x:f>
        <x:v>650</x:v>
      </x:c>
    </x:row>
    <x:row r="66" ht="22" customHeight="1">
      <x:c r="A66" s="3"/>
      <x:c r="B66" s="3"/>
      <x:c r="C66" s="47" t="str">
        <x:v>Запас на конец, шт</x:v>
      </x:c>
      <x:c r="D66" s="47"/>
      <x:c r="E66" s="48" t="n">
        <x:f>E61+E65-E64</x:f>
        <x:v>10000</x:v>
      </x:c>
      <x:c r="F66" s="48" t="n">
        <x:f>F61+F65-F64</x:f>
        <x:v>10000</x:v>
      </x:c>
      <x:c r="G66" s="48" t="n">
        <x:f>G61+G65-G64</x:f>
        <x:v>10000</x:v>
      </x:c>
      <x:c r="H66" s="48" t="n">
        <x:f>H61+H65-H64</x:f>
        <x:v>10000</x:v>
      </x:c>
      <x:c r="I66" s="48" t="n">
        <x:f>I61+I65-I64</x:f>
        <x:v>10000</x:v>
      </x:c>
      <x:c r="J66" s="48" t="n">
        <x:f>J61+J65-J64</x:f>
        <x:v>10000</x:v>
      </x:c>
      <x:c r="K66" s="48" t="n">
        <x:f>K61+K65-K64</x:f>
        <x:v>10000</x:v>
      </x:c>
      <x:c r="L66" s="48" t="n">
        <x:f>L61+L65-L64</x:f>
        <x:v>10000</x:v>
      </x:c>
      <x:c r="M66" s="48" t="n">
        <x:f>M61+M65-M64</x:f>
        <x:v>10000</x:v>
      </x:c>
      <x:c r="N66" s="48" t="n">
        <x:f>N61+N65-N64</x:f>
        <x:v>10000</x:v>
      </x:c>
      <x:c r="O66" s="48" t="n">
        <x:f>O61+O65-O64</x:f>
        <x:v>10000</x:v>
      </x:c>
      <x:c r="P66" s="48" t="n">
        <x:f>P61+P65-P64</x:f>
        <x:v>10000</x:v>
      </x:c>
      <x:c r="Q66" s="48" t="n">
        <x:f>Q61+Q65-Q64</x:f>
        <x:v>10000</x:v>
      </x:c>
      <x:c r="R66" s="48" t="n">
        <x:f>R61+R65-R64</x:f>
        <x:v>10000</x:v>
      </x:c>
      <x:c r="S66" s="48" t="n">
        <x:f>S61+S65-S64</x:f>
        <x:v>10000</x:v>
      </x:c>
      <x:c r="T66" s="48" t="n">
        <x:f>T61+T65-T64</x:f>
        <x:v>10000</x:v>
      </x:c>
      <x:c r="U66" s="48" t="n">
        <x:f>U61+U65-U64</x:f>
        <x:v>10000</x:v>
      </x:c>
      <x:c r="V66" s="48" t="n">
        <x:f>V61+V65-V64</x:f>
        <x:v>10000</x:v>
      </x:c>
      <x:c r="W66" s="48" t="n">
        <x:f>W61+W65-W64</x:f>
        <x:v>10000</x:v>
      </x:c>
      <x:c r="X66" s="48" t="n">
        <x:f>X61+X65-X64</x:f>
        <x:v>10000</x:v>
      </x:c>
      <x:c r="Y66" s="48" t="n">
        <x:f>Y61+Y65-Y64</x:f>
        <x:v>10000</x:v>
      </x:c>
      <x:c r="Z66" s="48" t="n">
        <x:f>Z61+Z65-Z64</x:f>
        <x:v>10000</x:v>
      </x:c>
      <x:c r="AA66" s="48" t="n">
        <x:f>AA61+AA65-AA64</x:f>
        <x:v>10000</x:v>
      </x:c>
      <x:c r="AB66" s="48" t="n">
        <x:f>AB61+AB65-AB64</x:f>
        <x:v>10000</x:v>
      </x:c>
    </x:row>
    <x:row r="67" ht="22" customHeight="1">
      <x:c r="A67" s="3"/>
      <x:c r="B67" s="3"/>
      <x:c r="C67" s="3"/>
      <x:c r="D67" s="3"/>
      <x:c r="E67" s="5"/>
      <x:c r="F67" s="5"/>
      <x:c r="G67" s="5"/>
      <x:c r="H67" s="5"/>
      <x:c r="I67" s="5"/>
      <x:c r="J67" s="5"/>
      <x:c r="K67" s="5"/>
      <x:c r="L67" s="5"/>
      <x:c r="M67" s="5"/>
      <x:c r="N67" s="5"/>
      <x:c r="O67" s="5"/>
      <x:c r="P67" s="5"/>
      <x:c r="Q67" s="5"/>
      <x:c r="R67" s="5"/>
      <x:c r="S67" s="5"/>
      <x:c r="T67" s="5"/>
      <x:c r="U67" s="5"/>
      <x:c r="V67" s="5"/>
      <x:c r="W67" s="5"/>
      <x:c r="X67" s="5"/>
      <x:c r="Y67" s="5"/>
      <x:c r="Z67" s="5"/>
      <x:c r="AA67" s="5"/>
      <x:c r="AB67" s="5"/>
    </x:row>
    <x:row r="68" ht="22" customHeight="1">
      <x:c r="A68" s="3"/>
      <x:c r="B68" s="3"/>
      <x:c r="C68" s="3" t="str">
        <x:v>Вклад на одну книгу, ₽</x:v>
      </x:c>
      <x:c r="D68" s="3"/>
      <x:c r="E68" s="13" t="n">
        <x:f>'Параметры'!E26</x:f>
        <x:v>400</x:v>
      </x:c>
      <x:c r="F68" s="13" t="n">
        <x:f>'Параметры'!F26</x:f>
        <x:v>400</x:v>
      </x:c>
      <x:c r="G68" s="13" t="n">
        <x:f>'Параметры'!G26</x:f>
        <x:v>400</x:v>
      </x:c>
      <x:c r="H68" s="13" t="n">
        <x:f>'Параметры'!H26</x:f>
        <x:v>400</x:v>
      </x:c>
      <x:c r="I68" s="13" t="n">
        <x:f>'Параметры'!I26</x:f>
        <x:v>400</x:v>
      </x:c>
      <x:c r="J68" s="13" t="n">
        <x:f>'Параметры'!J26</x:f>
        <x:v>400</x:v>
      </x:c>
      <x:c r="K68" s="13" t="n">
        <x:f>'Параметры'!K26</x:f>
        <x:v>400</x:v>
      </x:c>
      <x:c r="L68" s="13" t="n">
        <x:f>'Параметры'!L26</x:f>
        <x:v>400</x:v>
      </x:c>
      <x:c r="M68" s="13" t="n">
        <x:f>'Параметры'!M26</x:f>
        <x:v>400</x:v>
      </x:c>
      <x:c r="N68" s="13" t="n">
        <x:f>'Параметры'!N26</x:f>
        <x:v>400</x:v>
      </x:c>
      <x:c r="O68" s="13" t="n">
        <x:f>'Параметры'!O26</x:f>
        <x:v>400</x:v>
      </x:c>
      <x:c r="P68" s="13" t="n">
        <x:f>'Параметры'!P26</x:f>
        <x:v>400</x:v>
      </x:c>
      <x:c r="Q68" s="13" t="n">
        <x:f>'Параметры'!Q26</x:f>
        <x:v>400</x:v>
      </x:c>
      <x:c r="R68" s="13" t="n">
        <x:f>'Параметры'!R26</x:f>
        <x:v>400</x:v>
      </x:c>
      <x:c r="S68" s="13" t="n">
        <x:f>'Параметры'!S26</x:f>
        <x:v>400</x:v>
      </x:c>
      <x:c r="T68" s="13" t="n">
        <x:f>'Параметры'!T26</x:f>
        <x:v>400</x:v>
      </x:c>
      <x:c r="U68" s="13" t="n">
        <x:f>'Параметры'!U26</x:f>
        <x:v>400</x:v>
      </x:c>
      <x:c r="V68" s="13" t="n">
        <x:f>'Параметры'!V26</x:f>
        <x:v>400</x:v>
      </x:c>
      <x:c r="W68" s="13" t="n">
        <x:f>'Параметры'!W26</x:f>
        <x:v>400</x:v>
      </x:c>
      <x:c r="X68" s="13" t="n">
        <x:f>'Параметры'!X26</x:f>
        <x:v>400</x:v>
      </x:c>
      <x:c r="Y68" s="13" t="n">
        <x:f>'Параметры'!Y26</x:f>
        <x:v>400</x:v>
      </x:c>
      <x:c r="Z68" s="13" t="n">
        <x:f>'Параметры'!Z26</x:f>
        <x:v>400</x:v>
      </x:c>
      <x:c r="AA68" s="13" t="n">
        <x:f>'Параметры'!AA26</x:f>
        <x:v>400</x:v>
      </x:c>
      <x:c r="AB68" s="13" t="n">
        <x:f>'Параметры'!AB26</x:f>
        <x:v>400</x:v>
      </x:c>
    </x:row>
    <x:row r="69" ht="22" customHeight="1">
      <x:c r="A69" s="3"/>
      <x:c r="B69" s="3"/>
      <x:c r="C69" s="3" t="str">
        <x:v>Вклад проданных книг, ₽</x:v>
      </x:c>
      <x:c r="D69" s="3"/>
      <x:c r="E69" s="5" t="n">
        <x:f>E64*E68</x:f>
        <x:v>90800</x:v>
      </x:c>
      <x:c r="F69" s="5" t="n">
        <x:f>F64*F68</x:f>
        <x:v>156000</x:v>
      </x:c>
      <x:c r="G69" s="5" t="n">
        <x:f>G64*G68</x:f>
        <x:v>208000</x:v>
      </x:c>
      <x:c r="H69" s="5" t="n">
        <x:f>H64*H68</x:f>
        <x:v>260000</x:v>
      </x:c>
      <x:c r="I69" s="5" t="n">
        <x:f>I64*I68</x:f>
        <x:v>260000</x:v>
      </x:c>
      <x:c r="J69" s="5" t="n">
        <x:f>J64*J68</x:f>
        <x:v>260000</x:v>
      </x:c>
      <x:c r="K69" s="5" t="n">
        <x:f>K64*K68</x:f>
        <x:v>260000</x:v>
      </x:c>
      <x:c r="L69" s="5" t="n">
        <x:f>L64*L68</x:f>
        <x:v>260000</x:v>
      </x:c>
      <x:c r="M69" s="5" t="n">
        <x:f>M64*M68</x:f>
        <x:v>260000</x:v>
      </x:c>
      <x:c r="N69" s="5" t="n">
        <x:f>N64*N68</x:f>
        <x:v>260000</x:v>
      </x:c>
      <x:c r="O69" s="5" t="n">
        <x:f>O64*O68</x:f>
        <x:v>260000</x:v>
      </x:c>
      <x:c r="P69" s="5" t="n">
        <x:f>P64*P68</x:f>
        <x:v>260000</x:v>
      </x:c>
      <x:c r="Q69" s="5" t="n">
        <x:f>Q64*Q68</x:f>
        <x:v>260000</x:v>
      </x:c>
      <x:c r="R69" s="5" t="n">
        <x:f>R64*R68</x:f>
        <x:v>260000</x:v>
      </x:c>
      <x:c r="S69" s="5" t="n">
        <x:f>S64*S68</x:f>
        <x:v>260000</x:v>
      </x:c>
      <x:c r="T69" s="5" t="n">
        <x:f>T64*T68</x:f>
        <x:v>260000</x:v>
      </x:c>
      <x:c r="U69" s="5" t="n">
        <x:f>U64*U68</x:f>
        <x:v>260000</x:v>
      </x:c>
      <x:c r="V69" s="5" t="n">
        <x:f>V64*V68</x:f>
        <x:v>260000</x:v>
      </x:c>
      <x:c r="W69" s="5" t="n">
        <x:f>W64*W68</x:f>
        <x:v>260000</x:v>
      </x:c>
      <x:c r="X69" s="5" t="n">
        <x:f>X64*X68</x:f>
        <x:v>260000</x:v>
      </x:c>
      <x:c r="Y69" s="5" t="n">
        <x:f>Y64*Y68</x:f>
        <x:v>260000</x:v>
      </x:c>
      <x:c r="Z69" s="5" t="n">
        <x:f>Z64*Z68</x:f>
        <x:v>260000</x:v>
      </x:c>
      <x:c r="AA69" s="5" t="n">
        <x:f>AA64*AA68</x:f>
        <x:v>260000</x:v>
      </x:c>
      <x:c r="AB69" s="5" t="n">
        <x:f>AB64*AB68</x:f>
        <x:v>260000</x:v>
      </x:c>
    </x:row>
    <x:row r="70" ht="22" customHeight="1">
      <x:c r="A70" s="3"/>
      <x:c r="B70" s="3"/>
      <x:c r="C70" s="3" t="str">
        <x:v>Прямой результат ПВЗ, ₽</x:v>
      </x:c>
      <x:c r="D70" s="3"/>
      <x:c r="E70" s="13" t="n">
        <x:f>'Параметры'!E31*$F$9</x:f>
        <x:v>0</x:v>
      </x:c>
      <x:c r="F70" s="13" t="n">
        <x:f>'Параметры'!F31*$F$9</x:f>
        <x:v>0</x:v>
      </x:c>
      <x:c r="G70" s="13" t="n">
        <x:f>'Параметры'!G31*$F$9</x:f>
        <x:v>0</x:v>
      </x:c>
      <x:c r="H70" s="13" t="n">
        <x:f>'Параметры'!H31*$F$9</x:f>
        <x:v>0</x:v>
      </x:c>
      <x:c r="I70" s="13" t="n">
        <x:f>'Параметры'!I31*$F$9</x:f>
        <x:v>0</x:v>
      </x:c>
      <x:c r="J70" s="13" t="n">
        <x:f>'Параметры'!J31*$F$9</x:f>
        <x:v>0</x:v>
      </x:c>
      <x:c r="K70" s="13" t="n">
        <x:f>'Параметры'!K31*$F$9</x:f>
        <x:v>0</x:v>
      </x:c>
      <x:c r="L70" s="13" t="n">
        <x:f>'Параметры'!L31*$F$9</x:f>
        <x:v>0</x:v>
      </x:c>
      <x:c r="M70" s="13" t="n">
        <x:f>'Параметры'!M31*$F$9</x:f>
        <x:v>0</x:v>
      </x:c>
      <x:c r="N70" s="13" t="n">
        <x:f>'Параметры'!N31*$F$9</x:f>
        <x:v>0</x:v>
      </x:c>
      <x:c r="O70" s="13" t="n">
        <x:f>'Параметры'!O31*$F$9</x:f>
        <x:v>0</x:v>
      </x:c>
      <x:c r="P70" s="13" t="n">
        <x:f>'Параметры'!P31*$F$9</x:f>
        <x:v>0</x:v>
      </x:c>
      <x:c r="Q70" s="13" t="n">
        <x:f>'Параметры'!Q31*$F$9</x:f>
        <x:v>0</x:v>
      </x:c>
      <x:c r="R70" s="13" t="n">
        <x:f>'Параметры'!R31*$F$9</x:f>
        <x:v>0</x:v>
      </x:c>
      <x:c r="S70" s="13" t="n">
        <x:f>'Параметры'!S31*$F$9</x:f>
        <x:v>0</x:v>
      </x:c>
      <x:c r="T70" s="13" t="n">
        <x:f>'Параметры'!T31*$F$9</x:f>
        <x:v>0</x:v>
      </x:c>
      <x:c r="U70" s="13" t="n">
        <x:f>'Параметры'!U31*$F$9</x:f>
        <x:v>0</x:v>
      </x:c>
      <x:c r="V70" s="13" t="n">
        <x:f>'Параметры'!V31*$F$9</x:f>
        <x:v>0</x:v>
      </x:c>
      <x:c r="W70" s="13" t="n">
        <x:f>'Параметры'!W31*$F$9</x:f>
        <x:v>0</x:v>
      </x:c>
      <x:c r="X70" s="13" t="n">
        <x:f>'Параметры'!X31*$F$9</x:f>
        <x:v>0</x:v>
      </x:c>
      <x:c r="Y70" s="13" t="n">
        <x:f>'Параметры'!Y31*$F$9</x:f>
        <x:v>0</x:v>
      </x:c>
      <x:c r="Z70" s="13" t="n">
        <x:f>'Параметры'!Z31*$F$9</x:f>
        <x:v>0</x:v>
      </x:c>
      <x:c r="AA70" s="13" t="n">
        <x:f>'Параметры'!AA31*$F$9</x:f>
        <x:v>0</x:v>
      </x:c>
      <x:c r="AB70" s="13" t="n">
        <x:f>'Параметры'!AB31*$F$9</x:f>
        <x:v>0</x:v>
      </x:c>
    </x:row>
    <x:row r="71" ht="22" customHeight="1">
      <x:c r="A71" s="3"/>
      <x:c r="B71" s="3"/>
      <x:c r="C71" s="3" t="str">
        <x:v>Чистый результат допсервисов, ₽</x:v>
      </x:c>
      <x:c r="D71" s="3"/>
      <x:c r="E71" s="13" t="n">
        <x:f>'Параметры'!E41*$F$9</x:f>
        <x:v>0</x:v>
      </x:c>
      <x:c r="F71" s="13" t="n">
        <x:f>'Параметры'!F41*$F$9</x:f>
        <x:v>0</x:v>
      </x:c>
      <x:c r="G71" s="13" t="n">
        <x:f>'Параметры'!G41*$F$9</x:f>
        <x:v>0</x:v>
      </x:c>
      <x:c r="H71" s="13" t="n">
        <x:f>'Параметры'!H41*$F$9</x:f>
        <x:v>0</x:v>
      </x:c>
      <x:c r="I71" s="13" t="n">
        <x:f>'Параметры'!I41*$F$9</x:f>
        <x:v>0</x:v>
      </x:c>
      <x:c r="J71" s="13" t="n">
        <x:f>'Параметры'!J41*$F$9</x:f>
        <x:v>0</x:v>
      </x:c>
      <x:c r="K71" s="13" t="n">
        <x:f>'Параметры'!K41*$F$9</x:f>
        <x:v>0</x:v>
      </x:c>
      <x:c r="L71" s="13" t="n">
        <x:f>'Параметры'!L41*$F$9</x:f>
        <x:v>0</x:v>
      </x:c>
      <x:c r="M71" s="13" t="n">
        <x:f>'Параметры'!M41*$F$9</x:f>
        <x:v>0</x:v>
      </x:c>
      <x:c r="N71" s="13" t="n">
        <x:f>'Параметры'!N41*$F$9</x:f>
        <x:v>0</x:v>
      </x:c>
      <x:c r="O71" s="13" t="n">
        <x:f>'Параметры'!O41*$F$9</x:f>
        <x:v>0</x:v>
      </x:c>
      <x:c r="P71" s="13" t="n">
        <x:f>'Параметры'!P41*$F$9</x:f>
        <x:v>0</x:v>
      </x:c>
      <x:c r="Q71" s="13" t="n">
        <x:f>'Параметры'!Q41*$F$9</x:f>
        <x:v>0</x:v>
      </x:c>
      <x:c r="R71" s="13" t="n">
        <x:f>'Параметры'!R41*$F$9</x:f>
        <x:v>0</x:v>
      </x:c>
      <x:c r="S71" s="13" t="n">
        <x:f>'Параметры'!S41*$F$9</x:f>
        <x:v>0</x:v>
      </x:c>
      <x:c r="T71" s="13" t="n">
        <x:f>'Параметры'!T41*$F$9</x:f>
        <x:v>0</x:v>
      </x:c>
      <x:c r="U71" s="13" t="n">
        <x:f>'Параметры'!U41*$F$9</x:f>
        <x:v>0</x:v>
      </x:c>
      <x:c r="V71" s="13" t="n">
        <x:f>'Параметры'!V41*$F$9</x:f>
        <x:v>0</x:v>
      </x:c>
      <x:c r="W71" s="13" t="n">
        <x:f>'Параметры'!W41*$F$9</x:f>
        <x:v>0</x:v>
      </x:c>
      <x:c r="X71" s="13" t="n">
        <x:f>'Параметры'!X41*$F$9</x:f>
        <x:v>0</x:v>
      </x:c>
      <x:c r="Y71" s="13" t="n">
        <x:f>'Параметры'!Y41*$F$9</x:f>
        <x:v>0</x:v>
      </x:c>
      <x:c r="Z71" s="13" t="n">
        <x:f>'Параметры'!Z41*$F$9</x:f>
        <x:v>0</x:v>
      </x:c>
      <x:c r="AA71" s="13" t="n">
        <x:f>'Параметры'!AA41*$F$9</x:f>
        <x:v>0</x:v>
      </x:c>
      <x:c r="AB71" s="13" t="n">
        <x:f>'Параметры'!AB41*$F$9</x:f>
        <x:v>0</x:v>
      </x:c>
    </x:row>
    <x:row r="72" ht="22" customHeight="1">
      <x:c r="A72" s="3"/>
      <x:c r="B72" s="3"/>
      <x:c r="C72" s="3" t="str">
        <x:v>Дополнительный труд по книгам, ₽</x:v>
      </x:c>
      <x:c r="D72" s="3"/>
      <x:c r="E72" s="13" t="n">
        <x:f>'Параметры'!E36*$F$9</x:f>
        <x:v>60000</x:v>
      </x:c>
      <x:c r="F72" s="13" t="n">
        <x:f>'Параметры'!F36*$F$9</x:f>
        <x:v>60000</x:v>
      </x:c>
      <x:c r="G72" s="13" t="n">
        <x:f>'Параметры'!G36*$F$9</x:f>
        <x:v>60000</x:v>
      </x:c>
      <x:c r="H72" s="13" t="n">
        <x:f>'Параметры'!H36*$F$9</x:f>
        <x:v>60000</x:v>
      </x:c>
      <x:c r="I72" s="13" t="n">
        <x:f>'Параметры'!I36*$F$9</x:f>
        <x:v>60000</x:v>
      </x:c>
      <x:c r="J72" s="13" t="n">
        <x:f>'Параметры'!J36*$F$9</x:f>
        <x:v>60000</x:v>
      </x:c>
      <x:c r="K72" s="13" t="n">
        <x:f>'Параметры'!K36*$F$9</x:f>
        <x:v>60000</x:v>
      </x:c>
      <x:c r="L72" s="13" t="n">
        <x:f>'Параметры'!L36*$F$9</x:f>
        <x:v>60000</x:v>
      </x:c>
      <x:c r="M72" s="13" t="n">
        <x:f>'Параметры'!M36*$F$9</x:f>
        <x:v>60000</x:v>
      </x:c>
      <x:c r="N72" s="13" t="n">
        <x:f>'Параметры'!N36*$F$9</x:f>
        <x:v>60000</x:v>
      </x:c>
      <x:c r="O72" s="13" t="n">
        <x:f>'Параметры'!O36*$F$9</x:f>
        <x:v>60000</x:v>
      </x:c>
      <x:c r="P72" s="13" t="n">
        <x:f>'Параметры'!P36*$F$9</x:f>
        <x:v>60000</x:v>
      </x:c>
      <x:c r="Q72" s="13" t="n">
        <x:f>'Параметры'!Q36*$F$9</x:f>
        <x:v>60000</x:v>
      </x:c>
      <x:c r="R72" s="13" t="n">
        <x:f>'Параметры'!R36*$F$9</x:f>
        <x:v>60000</x:v>
      </x:c>
      <x:c r="S72" s="13" t="n">
        <x:f>'Параметры'!S36*$F$9</x:f>
        <x:v>60000</x:v>
      </x:c>
      <x:c r="T72" s="13" t="n">
        <x:f>'Параметры'!T36*$F$9</x:f>
        <x:v>60000</x:v>
      </x:c>
      <x:c r="U72" s="13" t="n">
        <x:f>'Параметры'!U36*$F$9</x:f>
        <x:v>60000</x:v>
      </x:c>
      <x:c r="V72" s="13" t="n">
        <x:f>'Параметры'!V36*$F$9</x:f>
        <x:v>60000</x:v>
      </x:c>
      <x:c r="W72" s="13" t="n">
        <x:f>'Параметры'!W36*$F$9</x:f>
        <x:v>60000</x:v>
      </x:c>
      <x:c r="X72" s="13" t="n">
        <x:f>'Параметры'!X36*$F$9</x:f>
        <x:v>60000</x:v>
      </x:c>
      <x:c r="Y72" s="13" t="n">
        <x:f>'Параметры'!Y36*$F$9</x:f>
        <x:v>60000</x:v>
      </x:c>
      <x:c r="Z72" s="13" t="n">
        <x:f>'Параметры'!Z36*$F$9</x:f>
        <x:v>60000</x:v>
      </x:c>
      <x:c r="AA72" s="13" t="n">
        <x:f>'Параметры'!AA36*$F$9</x:f>
        <x:v>60000</x:v>
      </x:c>
      <x:c r="AB72" s="13" t="n">
        <x:f>'Параметры'!AB36*$F$9</x:f>
        <x:v>60000</x:v>
      </x:c>
    </x:row>
    <x:row r="73" ht="22" customHeight="1">
      <x:c r="A73" s="3"/>
      <x:c r="B73" s="3"/>
      <x:c r="C73" s="3" t="str">
        <x:v>Общие расходы центра, ₽</x:v>
      </x:c>
      <x:c r="D73" s="3"/>
      <x:c r="E73" s="5" t="n">
        <x:f>$F$18</x:f>
        <x:v>45000</x:v>
      </x:c>
      <x:c r="F73" s="5" t="n">
        <x:f>$F$18</x:f>
        <x:v>45000</x:v>
      </x:c>
      <x:c r="G73" s="5" t="n">
        <x:f>$F$18</x:f>
        <x:v>45000</x:v>
      </x:c>
      <x:c r="H73" s="5" t="n">
        <x:f>$F$18</x:f>
        <x:v>45000</x:v>
      </x:c>
      <x:c r="I73" s="5" t="n">
        <x:f>$F$18</x:f>
        <x:v>45000</x:v>
      </x:c>
      <x:c r="J73" s="5" t="n">
        <x:f>$F$18</x:f>
        <x:v>45000</x:v>
      </x:c>
      <x:c r="K73" s="5" t="n">
        <x:f>$F$18</x:f>
        <x:v>45000</x:v>
      </x:c>
      <x:c r="L73" s="5" t="n">
        <x:f>$F$18</x:f>
        <x:v>45000</x:v>
      </x:c>
      <x:c r="M73" s="5" t="n">
        <x:f>$F$18</x:f>
        <x:v>45000</x:v>
      </x:c>
      <x:c r="N73" s="5" t="n">
        <x:f>$F$18</x:f>
        <x:v>45000</x:v>
      </x:c>
      <x:c r="O73" s="5" t="n">
        <x:f>$F$18</x:f>
        <x:v>45000</x:v>
      </x:c>
      <x:c r="P73" s="5" t="n">
        <x:f>$F$18</x:f>
        <x:v>45000</x:v>
      </x:c>
      <x:c r="Q73" s="5" t="n">
        <x:f>$F$18</x:f>
        <x:v>45000</x:v>
      </x:c>
      <x:c r="R73" s="5" t="n">
        <x:f>$F$18</x:f>
        <x:v>45000</x:v>
      </x:c>
      <x:c r="S73" s="5" t="n">
        <x:f>$F$18</x:f>
        <x:v>45000</x:v>
      </x:c>
      <x:c r="T73" s="5" t="n">
        <x:f>$F$18</x:f>
        <x:v>45000</x:v>
      </x:c>
      <x:c r="U73" s="5" t="n">
        <x:f>$F$18</x:f>
        <x:v>45000</x:v>
      </x:c>
      <x:c r="V73" s="5" t="n">
        <x:f>$F$18</x:f>
        <x:v>45000</x:v>
      </x:c>
      <x:c r="W73" s="5" t="n">
        <x:f>$F$18</x:f>
        <x:v>45000</x:v>
      </x:c>
      <x:c r="X73" s="5" t="n">
        <x:f>$F$18</x:f>
        <x:v>45000</x:v>
      </x:c>
      <x:c r="Y73" s="5" t="n">
        <x:f>$F$18</x:f>
        <x:v>45000</x:v>
      </x:c>
      <x:c r="Z73" s="5" t="n">
        <x:f>$F$18</x:f>
        <x:v>45000</x:v>
      </x:c>
      <x:c r="AA73" s="5" t="n">
        <x:f>$F$18</x:f>
        <x:v>45000</x:v>
      </x:c>
      <x:c r="AB73" s="5" t="n">
        <x:f>$F$18</x:f>
        <x:v>45000</x:v>
      </x:c>
    </x:row>
    <x:row r="74" ht="22" customHeight="1">
      <x:c r="A74" s="3"/>
      <x:c r="B74" s="3"/>
      <x:c r="C74" s="47" t="str">
        <x:v>Опер. результат до налогов, ₽</x:v>
      </x:c>
      <x:c r="D74" s="47"/>
      <x:c r="E74" s="49" t="n">
        <x:f>SUM(E69:E71)-E72-E73</x:f>
        <x:v>-14200</x:v>
      </x:c>
      <x:c r="F74" s="49" t="n">
        <x:f>SUM(F69:F71)-F72-F73</x:f>
        <x:v>51000</x:v>
      </x:c>
      <x:c r="G74" s="49" t="n">
        <x:f>SUM(G69:G71)-G72-G73</x:f>
        <x:v>103000</x:v>
      </x:c>
      <x:c r="H74" s="49" t="n">
        <x:f>SUM(H69:H71)-H72-H73</x:f>
        <x:v>155000</x:v>
      </x:c>
      <x:c r="I74" s="49" t="n">
        <x:f>SUM(I69:I71)-I72-I73</x:f>
        <x:v>155000</x:v>
      </x:c>
      <x:c r="J74" s="49" t="n">
        <x:f>SUM(J69:J71)-J72-J73</x:f>
        <x:v>155000</x:v>
      </x:c>
      <x:c r="K74" s="49" t="n">
        <x:f>SUM(K69:K71)-K72-K73</x:f>
        <x:v>155000</x:v>
      </x:c>
      <x:c r="L74" s="49" t="n">
        <x:f>SUM(L69:L71)-L72-L73</x:f>
        <x:v>155000</x:v>
      </x:c>
      <x:c r="M74" s="49" t="n">
        <x:f>SUM(M69:M71)-M72-M73</x:f>
        <x:v>155000</x:v>
      </x:c>
      <x:c r="N74" s="49" t="n">
        <x:f>SUM(N69:N71)-N72-N73</x:f>
        <x:v>155000</x:v>
      </x:c>
      <x:c r="O74" s="49" t="n">
        <x:f>SUM(O69:O71)-O72-O73</x:f>
        <x:v>155000</x:v>
      </x:c>
      <x:c r="P74" s="49" t="n">
        <x:f>SUM(P69:P71)-P72-P73</x:f>
        <x:v>155000</x:v>
      </x:c>
      <x:c r="Q74" s="49" t="n">
        <x:f>SUM(Q69:Q71)-Q72-Q73</x:f>
        <x:v>155000</x:v>
      </x:c>
      <x:c r="R74" s="49" t="n">
        <x:f>SUM(R69:R71)-R72-R73</x:f>
        <x:v>155000</x:v>
      </x:c>
      <x:c r="S74" s="49" t="n">
        <x:f>SUM(S69:S71)-S72-S73</x:f>
        <x:v>155000</x:v>
      </x:c>
      <x:c r="T74" s="49" t="n">
        <x:f>SUM(T69:T71)-T72-T73</x:f>
        <x:v>155000</x:v>
      </x:c>
      <x:c r="U74" s="49" t="n">
        <x:f>SUM(U69:U71)-U72-U73</x:f>
        <x:v>155000</x:v>
      </x:c>
      <x:c r="V74" s="49" t="n">
        <x:f>SUM(V69:V71)-V72-V73</x:f>
        <x:v>155000</x:v>
      </x:c>
      <x:c r="W74" s="49" t="n">
        <x:f>SUM(W69:W71)-W72-W73</x:f>
        <x:v>155000</x:v>
      </x:c>
      <x:c r="X74" s="49" t="n">
        <x:f>SUM(X69:X71)-X72-X73</x:f>
        <x:v>155000</x:v>
      </x:c>
      <x:c r="Y74" s="49" t="n">
        <x:f>SUM(Y69:Y71)-Y72-Y73</x:f>
        <x:v>155000</x:v>
      </x:c>
      <x:c r="Z74" s="49" t="n">
        <x:f>SUM(Z69:Z71)-Z72-Z73</x:f>
        <x:v>155000</x:v>
      </x:c>
      <x:c r="AA74" s="49" t="n">
        <x:f>SUM(AA69:AA71)-AA72-AA73</x:f>
        <x:v>155000</x:v>
      </x:c>
      <x:c r="AB74" s="49" t="n">
        <x:f>SUM(AB69:AB71)-AB72-AB73</x:f>
        <x:v>155000</x:v>
      </x:c>
    </x:row>
    <x:row r="75" ht="22" customHeight="1">
      <x:c r="A75" s="3"/>
      <x:c r="B75" s="3"/>
      <x:c r="C75" s="3" t="str">
        <x:v>Опер. результат накопленным, ₽</x:v>
      </x:c>
      <x:c r="D75" s="3"/>
      <x:c r="E75" s="5" t="n">
        <x:f>E74</x:f>
        <x:v>-14200</x:v>
      </x:c>
      <x:c r="F75" s="5" t="n">
        <x:f>E75+F74</x:f>
        <x:v>36800</x:v>
      </x:c>
      <x:c r="G75" s="5" t="n">
        <x:f>F75+G74</x:f>
        <x:v>139800</x:v>
      </x:c>
      <x:c r="H75" s="5" t="n">
        <x:f>G75+H74</x:f>
        <x:v>294800</x:v>
      </x:c>
      <x:c r="I75" s="5" t="n">
        <x:f>H75+I74</x:f>
        <x:v>449800</x:v>
      </x:c>
      <x:c r="J75" s="5" t="n">
        <x:f>I75+J74</x:f>
        <x:v>604800</x:v>
      </x:c>
      <x:c r="K75" s="5" t="n">
        <x:f>J75+K74</x:f>
        <x:v>759800</x:v>
      </x:c>
      <x:c r="L75" s="5" t="n">
        <x:f>K75+L74</x:f>
        <x:v>914800</x:v>
      </x:c>
      <x:c r="M75" s="5" t="n">
        <x:f>L75+M74</x:f>
        <x:v>1069800</x:v>
      </x:c>
      <x:c r="N75" s="5" t="n">
        <x:f>M75+N74</x:f>
        <x:v>1224800</x:v>
      </x:c>
      <x:c r="O75" s="5" t="n">
        <x:f>N75+O74</x:f>
        <x:v>1379800</x:v>
      </x:c>
      <x:c r="P75" s="5" t="n">
        <x:f>O75+P74</x:f>
        <x:v>1534800</x:v>
      </x:c>
      <x:c r="Q75" s="5" t="n">
        <x:f>P75+Q74</x:f>
        <x:v>1689800</x:v>
      </x:c>
      <x:c r="R75" s="5" t="n">
        <x:f>Q75+R74</x:f>
        <x:v>1844800</x:v>
      </x:c>
      <x:c r="S75" s="5" t="n">
        <x:f>R75+S74</x:f>
        <x:v>1999800</x:v>
      </x:c>
      <x:c r="T75" s="5" t="n">
        <x:f>S75+T74</x:f>
        <x:v>2154800</x:v>
      </x:c>
      <x:c r="U75" s="5" t="n">
        <x:f>T75+U74</x:f>
        <x:v>2309800</x:v>
      </x:c>
      <x:c r="V75" s="5" t="n">
        <x:f>U75+V74</x:f>
        <x:v>2464800</x:v>
      </x:c>
      <x:c r="W75" s="5" t="n">
        <x:f>V75+W74</x:f>
        <x:v>2619800</x:v>
      </x:c>
      <x:c r="X75" s="5" t="n">
        <x:f>W75+X74</x:f>
        <x:v>2774800</x:v>
      </x:c>
      <x:c r="Y75" s="5" t="n">
        <x:f>X75+Y74</x:f>
        <x:v>2929800</x:v>
      </x:c>
      <x:c r="Z75" s="5" t="n">
        <x:f>Y75+Z74</x:f>
        <x:v>3084800</x:v>
      </x:c>
      <x:c r="AA75" s="5" t="n">
        <x:f>Z75+AA74</x:f>
        <x:v>3239800</x:v>
      </x:c>
      <x:c r="AB75" s="5" t="n">
        <x:f>AA75+AB74</x:f>
        <x:v>3394800</x:v>
      </x:c>
    </x:row>
    <x:row r="76" ht="22" customHeight="1">
      <x:c r="A76" s="3"/>
      <x:c r="B76" s="3"/>
      <x:c r="C76" s="3"/>
      <x:c r="D76" s="3"/>
      <x:c r="E76" s="5"/>
      <x:c r="F76" s="5"/>
      <x:c r="G76" s="5"/>
      <x:c r="H76" s="5"/>
      <x:c r="I76" s="5"/>
      <x:c r="J76" s="5"/>
      <x:c r="K76" s="5"/>
      <x:c r="L76" s="5"/>
      <x:c r="M76" s="5"/>
      <x:c r="N76" s="5"/>
      <x:c r="O76" s="5"/>
      <x:c r="P76" s="5"/>
      <x:c r="Q76" s="5"/>
      <x:c r="R76" s="5"/>
      <x:c r="S76" s="5"/>
      <x:c r="T76" s="5"/>
      <x:c r="U76" s="5"/>
      <x:c r="V76" s="5"/>
      <x:c r="W76" s="5"/>
      <x:c r="X76" s="5"/>
      <x:c r="Y76" s="5"/>
      <x:c r="Z76" s="5"/>
      <x:c r="AA76" s="5"/>
      <x:c r="AB76" s="5"/>
    </x:row>
    <x:row r="77" ht="22" customHeight="1">
      <x:c r="A77" s="3"/>
      <x:c r="B77" s="3"/>
      <x:c r="C77" s="3" t="str">
        <x:v>Условное поступление за книгу, ₽</x:v>
      </x:c>
      <x:c r="D77" s="3"/>
      <x:c r="E77" s="13" t="n">
        <x:f>E68+'Параметры'!$D$12</x:f>
        <x:v>535</x:v>
      </x:c>
      <x:c r="F77" s="13" t="n">
        <x:f>F68+'Параметры'!$D$12</x:f>
        <x:v>535</x:v>
      </x:c>
      <x:c r="G77" s="13" t="n">
        <x:f>G68+'Параметры'!$D$12</x:f>
        <x:v>535</x:v>
      </x:c>
      <x:c r="H77" s="13" t="n">
        <x:f>H68+'Параметры'!$D$12</x:f>
        <x:v>535</x:v>
      </x:c>
      <x:c r="I77" s="13" t="n">
        <x:f>I68+'Параметры'!$D$12</x:f>
        <x:v>535</x:v>
      </x:c>
      <x:c r="J77" s="13" t="n">
        <x:f>J68+'Параметры'!$D$12</x:f>
        <x:v>535</x:v>
      </x:c>
      <x:c r="K77" s="13" t="n">
        <x:f>K68+'Параметры'!$D$12</x:f>
        <x:v>535</x:v>
      </x:c>
      <x:c r="L77" s="13" t="n">
        <x:f>L68+'Параметры'!$D$12</x:f>
        <x:v>535</x:v>
      </x:c>
      <x:c r="M77" s="13" t="n">
        <x:f>M68+'Параметры'!$D$12</x:f>
        <x:v>535</x:v>
      </x:c>
      <x:c r="N77" s="13" t="n">
        <x:f>N68+'Параметры'!$D$12</x:f>
        <x:v>535</x:v>
      </x:c>
      <x:c r="O77" s="13" t="n">
        <x:f>O68+'Параметры'!$D$12</x:f>
        <x:v>535</x:v>
      </x:c>
      <x:c r="P77" s="13" t="n">
        <x:f>P68+'Параметры'!$D$12</x:f>
        <x:v>535</x:v>
      </x:c>
      <x:c r="Q77" s="13" t="n">
        <x:f>Q68+'Параметры'!$D$12</x:f>
        <x:v>535</x:v>
      </x:c>
      <x:c r="R77" s="13" t="n">
        <x:f>R68+'Параметры'!$D$12</x:f>
        <x:v>535</x:v>
      </x:c>
      <x:c r="S77" s="13" t="n">
        <x:f>S68+'Параметры'!$D$12</x:f>
        <x:v>535</x:v>
      </x:c>
      <x:c r="T77" s="13" t="n">
        <x:f>T68+'Параметры'!$D$12</x:f>
        <x:v>535</x:v>
      </x:c>
      <x:c r="U77" s="13" t="n">
        <x:f>U68+'Параметры'!$D$12</x:f>
        <x:v>535</x:v>
      </x:c>
      <x:c r="V77" s="13" t="n">
        <x:f>V68+'Параметры'!$D$12</x:f>
        <x:v>535</x:v>
      </x:c>
      <x:c r="W77" s="13" t="n">
        <x:f>W68+'Параметры'!$D$12</x:f>
        <x:v>535</x:v>
      </x:c>
      <x:c r="X77" s="13" t="n">
        <x:f>X68+'Параметры'!$D$12</x:f>
        <x:v>535</x:v>
      </x:c>
      <x:c r="Y77" s="13" t="n">
        <x:f>Y68+'Параметры'!$D$12</x:f>
        <x:v>535</x:v>
      </x:c>
      <x:c r="Z77" s="13" t="n">
        <x:f>Z68+'Параметры'!$D$12</x:f>
        <x:v>535</x:v>
      </x:c>
      <x:c r="AA77" s="13" t="n">
        <x:f>AA68+'Параметры'!$D$12</x:f>
        <x:v>535</x:v>
      </x:c>
      <x:c r="AB77" s="13" t="n">
        <x:f>AB68+'Параметры'!$D$12</x:f>
        <x:v>535</x:v>
      </x:c>
    </x:row>
    <x:row r="78" ht="22" customHeight="1">
      <x:c r="A78" s="3"/>
      <x:c r="B78" s="3"/>
      <x:c r="C78" s="3" t="str">
        <x:v>Начислено к получению, ₽</x:v>
      </x:c>
      <x:c r="D78" s="3"/>
      <x:c r="E78" s="5" t="n">
        <x:f>E64*E77</x:f>
        <x:v>121445</x:v>
      </x:c>
      <x:c r="F78" s="5" t="n">
        <x:f>F64*F77</x:f>
        <x:v>208650</x:v>
      </x:c>
      <x:c r="G78" s="5" t="n">
        <x:f>G64*G77</x:f>
        <x:v>278200</x:v>
      </x:c>
      <x:c r="H78" s="5" t="n">
        <x:f>H64*H77</x:f>
        <x:v>347750</x:v>
      </x:c>
      <x:c r="I78" s="5" t="n">
        <x:f>I64*I77</x:f>
        <x:v>347750</x:v>
      </x:c>
      <x:c r="J78" s="5" t="n">
        <x:f>J64*J77</x:f>
        <x:v>347750</x:v>
      </x:c>
      <x:c r="K78" s="5" t="n">
        <x:f>K64*K77</x:f>
        <x:v>347750</x:v>
      </x:c>
      <x:c r="L78" s="5" t="n">
        <x:f>L64*L77</x:f>
        <x:v>347750</x:v>
      </x:c>
      <x:c r="M78" s="5" t="n">
        <x:f>M64*M77</x:f>
        <x:v>347750</x:v>
      </x:c>
      <x:c r="N78" s="5" t="n">
        <x:f>N64*N77</x:f>
        <x:v>347750</x:v>
      </x:c>
      <x:c r="O78" s="5" t="n">
        <x:f>O64*O77</x:f>
        <x:v>347750</x:v>
      </x:c>
      <x:c r="P78" s="5" t="n">
        <x:f>P64*P77</x:f>
        <x:v>347750</x:v>
      </x:c>
      <x:c r="Q78" s="5" t="n">
        <x:f>Q64*Q77</x:f>
        <x:v>347750</x:v>
      </x:c>
      <x:c r="R78" s="5" t="n">
        <x:f>R64*R77</x:f>
        <x:v>347750</x:v>
      </x:c>
      <x:c r="S78" s="5" t="n">
        <x:f>S64*S77</x:f>
        <x:v>347750</x:v>
      </x:c>
      <x:c r="T78" s="5" t="n">
        <x:f>T64*T77</x:f>
        <x:v>347750</x:v>
      </x:c>
      <x:c r="U78" s="5" t="n">
        <x:f>U64*U77</x:f>
        <x:v>347750</x:v>
      </x:c>
      <x:c r="V78" s="5" t="n">
        <x:f>V64*V77</x:f>
        <x:v>347750</x:v>
      </x:c>
      <x:c r="W78" s="5" t="n">
        <x:f>W64*W77</x:f>
        <x:v>347750</x:v>
      </x:c>
      <x:c r="X78" s="5" t="n">
        <x:f>X64*X77</x:f>
        <x:v>347750</x:v>
      </x:c>
      <x:c r="Y78" s="5" t="n">
        <x:f>Y64*Y77</x:f>
        <x:v>347750</x:v>
      </x:c>
      <x:c r="Z78" s="5" t="n">
        <x:f>Z64*Z77</x:f>
        <x:v>347750</x:v>
      </x:c>
      <x:c r="AA78" s="5" t="n">
        <x:f>AA64*AA77</x:f>
        <x:v>347750</x:v>
      </x:c>
      <x:c r="AB78" s="5" t="n">
        <x:f>AB64*AB77</x:f>
        <x:v>347750</x:v>
      </x:c>
    </x:row>
    <x:row r="79" ht="22" customHeight="1">
      <x:c r="A79" s="3"/>
      <x:c r="B79" s="3"/>
      <x:c r="C79" s="3" t="str">
        <x:v>К получению на начало, ₽</x:v>
      </x:c>
      <x:c r="D79" s="3"/>
      <x:c r="E79" s="5" t="n">
        <x:f>0</x:f>
        <x:v>0</x:v>
      </x:c>
      <x:c r="F79" s="5" t="n">
        <x:f>E82</x:f>
        <x:v>121445</x:v>
      </x:c>
      <x:c r="G79" s="5" t="n">
        <x:f>F82</x:f>
        <x:v>208650</x:v>
      </x:c>
      <x:c r="H79" s="5" t="n">
        <x:f>G82</x:f>
        <x:v>278200</x:v>
      </x:c>
      <x:c r="I79" s="5" t="n">
        <x:f>H82</x:f>
        <x:v>347750</x:v>
      </x:c>
      <x:c r="J79" s="5" t="n">
        <x:f>I82</x:f>
        <x:v>347750</x:v>
      </x:c>
      <x:c r="K79" s="5" t="n">
        <x:f>J82</x:f>
        <x:v>347750</x:v>
      </x:c>
      <x:c r="L79" s="5" t="n">
        <x:f>K82</x:f>
        <x:v>347750</x:v>
      </x:c>
      <x:c r="M79" s="5" t="n">
        <x:f>L82</x:f>
        <x:v>347750</x:v>
      </x:c>
      <x:c r="N79" s="5" t="n">
        <x:f>M82</x:f>
        <x:v>347750</x:v>
      </x:c>
      <x:c r="O79" s="5" t="n">
        <x:f>N82</x:f>
        <x:v>347750</x:v>
      </x:c>
      <x:c r="P79" s="5" t="n">
        <x:f>O82</x:f>
        <x:v>347750</x:v>
      </x:c>
      <x:c r="Q79" s="5" t="n">
        <x:f>P82</x:f>
        <x:v>347750</x:v>
      </x:c>
      <x:c r="R79" s="5" t="n">
        <x:f>Q82</x:f>
        <x:v>347750</x:v>
      </x:c>
      <x:c r="S79" s="5" t="n">
        <x:f>R82</x:f>
        <x:v>347750</x:v>
      </x:c>
      <x:c r="T79" s="5" t="n">
        <x:f>S82</x:f>
        <x:v>347750</x:v>
      </x:c>
      <x:c r="U79" s="5" t="n">
        <x:f>T82</x:f>
        <x:v>347750</x:v>
      </x:c>
      <x:c r="V79" s="5" t="n">
        <x:f>U82</x:f>
        <x:v>347750</x:v>
      </x:c>
      <x:c r="W79" s="5" t="n">
        <x:f>V82</x:f>
        <x:v>347750</x:v>
      </x:c>
      <x:c r="X79" s="5" t="n">
        <x:f>W82</x:f>
        <x:v>347750</x:v>
      </x:c>
      <x:c r="Y79" s="5" t="n">
        <x:f>X82</x:f>
        <x:v>347750</x:v>
      </x:c>
      <x:c r="Z79" s="5" t="n">
        <x:f>Y82</x:f>
        <x:v>347750</x:v>
      </x:c>
      <x:c r="AA79" s="5" t="n">
        <x:f>Z82</x:f>
        <x:v>347750</x:v>
      </x:c>
      <x:c r="AB79" s="5" t="n">
        <x:f>AA82</x:f>
        <x:v>347750</x:v>
      </x:c>
    </x:row>
    <x:row r="80" ht="22" customHeight="1">
      <x:c r="A80" s="3"/>
      <x:c r="B80" s="3"/>
      <x:c r="C80" s="3" t="str">
        <x:v>Поступило от площадок, ₽</x:v>
      </x:c>
      <x:c r="D80" s="3"/>
      <x:c r="E80" s="13" t="n">
        <x:f>IF('Параметры'!$D$17=0,E78,0)</x:f>
        <x:v>0</x:v>
      </x:c>
      <x:c r="F80" s="13" t="n">
        <x:f>IF('Параметры'!$D$17=0,F78,E78)</x:f>
        <x:v>121445</x:v>
      </x:c>
      <x:c r="G80" s="13" t="n">
        <x:f>IF('Параметры'!$D$17=0,G78,F78)</x:f>
        <x:v>208650</x:v>
      </x:c>
      <x:c r="H80" s="13" t="n">
        <x:f>IF('Параметры'!$D$17=0,H78,G78)</x:f>
        <x:v>278200</x:v>
      </x:c>
      <x:c r="I80" s="13" t="n">
        <x:f>IF('Параметры'!$D$17=0,I78,H78)</x:f>
        <x:v>347750</x:v>
      </x:c>
      <x:c r="J80" s="13" t="n">
        <x:f>IF('Параметры'!$D$17=0,J78,I78)</x:f>
        <x:v>347750</x:v>
      </x:c>
      <x:c r="K80" s="13" t="n">
        <x:f>IF('Параметры'!$D$17=0,K78,J78)</x:f>
        <x:v>347750</x:v>
      </x:c>
      <x:c r="L80" s="13" t="n">
        <x:f>IF('Параметры'!$D$17=0,L78,K78)</x:f>
        <x:v>347750</x:v>
      </x:c>
      <x:c r="M80" s="13" t="n">
        <x:f>IF('Параметры'!$D$17=0,M78,L78)</x:f>
        <x:v>347750</x:v>
      </x:c>
      <x:c r="N80" s="13" t="n">
        <x:f>IF('Параметры'!$D$17=0,N78,M78)</x:f>
        <x:v>347750</x:v>
      </x:c>
      <x:c r="O80" s="13" t="n">
        <x:f>IF('Параметры'!$D$17=0,O78,N78)</x:f>
        <x:v>347750</x:v>
      </x:c>
      <x:c r="P80" s="13" t="n">
        <x:f>IF('Параметры'!$D$17=0,P78,O78)</x:f>
        <x:v>347750</x:v>
      </x:c>
      <x:c r="Q80" s="13" t="n">
        <x:f>IF('Параметры'!$D$17=0,Q78,P78)</x:f>
        <x:v>347750</x:v>
      </x:c>
      <x:c r="R80" s="13" t="n">
        <x:f>IF('Параметры'!$D$17=0,R78,Q78)</x:f>
        <x:v>347750</x:v>
      </x:c>
      <x:c r="S80" s="13" t="n">
        <x:f>IF('Параметры'!$D$17=0,S78,R78)</x:f>
        <x:v>347750</x:v>
      </x:c>
      <x:c r="T80" s="13" t="n">
        <x:f>IF('Параметры'!$D$17=0,T78,S78)</x:f>
        <x:v>347750</x:v>
      </x:c>
      <x:c r="U80" s="13" t="n">
        <x:f>IF('Параметры'!$D$17=0,U78,T78)</x:f>
        <x:v>347750</x:v>
      </x:c>
      <x:c r="V80" s="13" t="n">
        <x:f>IF('Параметры'!$D$17=0,V78,U78)</x:f>
        <x:v>347750</x:v>
      </x:c>
      <x:c r="W80" s="13" t="n">
        <x:f>IF('Параметры'!$D$17=0,W78,V78)</x:f>
        <x:v>347750</x:v>
      </x:c>
      <x:c r="X80" s="13" t="n">
        <x:f>IF('Параметры'!$D$17=0,X78,W78)</x:f>
        <x:v>347750</x:v>
      </x:c>
      <x:c r="Y80" s="13" t="n">
        <x:f>IF('Параметры'!$D$17=0,Y78,X78)</x:f>
        <x:v>347750</x:v>
      </x:c>
      <x:c r="Z80" s="13" t="n">
        <x:f>IF('Параметры'!$D$17=0,Z78,Y78)</x:f>
        <x:v>347750</x:v>
      </x:c>
      <x:c r="AA80" s="13" t="n">
        <x:f>IF('Параметры'!$D$17=0,AA78,Z78)</x:f>
        <x:v>347750</x:v>
      </x:c>
      <x:c r="AB80" s="13" t="n">
        <x:f>IF('Параметры'!$D$17=0,AB78,AA78)</x:f>
        <x:v>347750</x:v>
      </x:c>
    </x:row>
    <x:row r="81" ht="22" customHeight="1">
      <x:c r="A81" s="3"/>
      <x:c r="B81" s="3"/>
      <x:c r="C81" s="3" t="str">
        <x:v>Оплачено пополнение книг, ₽</x:v>
      </x:c>
      <x:c r="D81" s="3"/>
      <x:c r="E81" s="13" t="n">
        <x:f>E65*'Параметры'!$D$12</x:f>
        <x:v>30645</x:v>
      </x:c>
      <x:c r="F81" s="13" t="n">
        <x:f>F65*'Параметры'!$D$12</x:f>
        <x:v>52650</x:v>
      </x:c>
      <x:c r="G81" s="13" t="n">
        <x:f>G65*'Параметры'!$D$12</x:f>
        <x:v>70200</x:v>
      </x:c>
      <x:c r="H81" s="13" t="n">
        <x:f>H65*'Параметры'!$D$12</x:f>
        <x:v>87750</x:v>
      </x:c>
      <x:c r="I81" s="13" t="n">
        <x:f>I65*'Параметры'!$D$12</x:f>
        <x:v>87750</x:v>
      </x:c>
      <x:c r="J81" s="13" t="n">
        <x:f>J65*'Параметры'!$D$12</x:f>
        <x:v>87750</x:v>
      </x:c>
      <x:c r="K81" s="13" t="n">
        <x:f>K65*'Параметры'!$D$12</x:f>
        <x:v>87750</x:v>
      </x:c>
      <x:c r="L81" s="13" t="n">
        <x:f>L65*'Параметры'!$D$12</x:f>
        <x:v>87750</x:v>
      </x:c>
      <x:c r="M81" s="13" t="n">
        <x:f>M65*'Параметры'!$D$12</x:f>
        <x:v>87750</x:v>
      </x:c>
      <x:c r="N81" s="13" t="n">
        <x:f>N65*'Параметры'!$D$12</x:f>
        <x:v>87750</x:v>
      </x:c>
      <x:c r="O81" s="13" t="n">
        <x:f>O65*'Параметры'!$D$12</x:f>
        <x:v>87750</x:v>
      </x:c>
      <x:c r="P81" s="13" t="n">
        <x:f>P65*'Параметры'!$D$12</x:f>
        <x:v>87750</x:v>
      </x:c>
      <x:c r="Q81" s="13" t="n">
        <x:f>Q65*'Параметры'!$D$12</x:f>
        <x:v>87750</x:v>
      </x:c>
      <x:c r="R81" s="13" t="n">
        <x:f>R65*'Параметры'!$D$12</x:f>
        <x:v>87750</x:v>
      </x:c>
      <x:c r="S81" s="13" t="n">
        <x:f>S65*'Параметры'!$D$12</x:f>
        <x:v>87750</x:v>
      </x:c>
      <x:c r="T81" s="13" t="n">
        <x:f>T65*'Параметры'!$D$12</x:f>
        <x:v>87750</x:v>
      </x:c>
      <x:c r="U81" s="13" t="n">
        <x:f>U65*'Параметры'!$D$12</x:f>
        <x:v>87750</x:v>
      </x:c>
      <x:c r="V81" s="13" t="n">
        <x:f>V65*'Параметры'!$D$12</x:f>
        <x:v>87750</x:v>
      </x:c>
      <x:c r="W81" s="13" t="n">
        <x:f>W65*'Параметры'!$D$12</x:f>
        <x:v>87750</x:v>
      </x:c>
      <x:c r="X81" s="13" t="n">
        <x:f>X65*'Параметры'!$D$12</x:f>
        <x:v>87750</x:v>
      </x:c>
      <x:c r="Y81" s="13" t="n">
        <x:f>Y65*'Параметры'!$D$12</x:f>
        <x:v>87750</x:v>
      </x:c>
      <x:c r="Z81" s="13" t="n">
        <x:f>Z65*'Параметры'!$D$12</x:f>
        <x:v>87750</x:v>
      </x:c>
      <x:c r="AA81" s="13" t="n">
        <x:f>AA65*'Параметры'!$D$12</x:f>
        <x:v>87750</x:v>
      </x:c>
      <x:c r="AB81" s="13" t="n">
        <x:f>AB65*'Параметры'!$D$12</x:f>
        <x:v>87750</x:v>
      </x:c>
    </x:row>
    <x:row r="82" ht="22" customHeight="1">
      <x:c r="A82" s="3"/>
      <x:c r="B82" s="3"/>
      <x:c r="C82" s="3" t="str">
        <x:v>К получению на конец, ₽</x:v>
      </x:c>
      <x:c r="D82" s="3"/>
      <x:c r="E82" s="5" t="n">
        <x:f>E79+E78-E80</x:f>
        <x:v>121445</x:v>
      </x:c>
      <x:c r="F82" s="5" t="n">
        <x:f>F79+F78-F80</x:f>
        <x:v>208650</x:v>
      </x:c>
      <x:c r="G82" s="5" t="n">
        <x:f>G79+G78-G80</x:f>
        <x:v>278200</x:v>
      </x:c>
      <x:c r="H82" s="5" t="n">
        <x:f>H79+H78-H80</x:f>
        <x:v>347750</x:v>
      </x:c>
      <x:c r="I82" s="5" t="n">
        <x:f>I79+I78-I80</x:f>
        <x:v>347750</x:v>
      </x:c>
      <x:c r="J82" s="5" t="n">
        <x:f>J79+J78-J80</x:f>
        <x:v>347750</x:v>
      </x:c>
      <x:c r="K82" s="5" t="n">
        <x:f>K79+K78-K80</x:f>
        <x:v>347750</x:v>
      </x:c>
      <x:c r="L82" s="5" t="n">
        <x:f>L79+L78-L80</x:f>
        <x:v>347750</x:v>
      </x:c>
      <x:c r="M82" s="5" t="n">
        <x:f>M79+M78-M80</x:f>
        <x:v>347750</x:v>
      </x:c>
      <x:c r="N82" s="5" t="n">
        <x:f>N79+N78-N80</x:f>
        <x:v>347750</x:v>
      </x:c>
      <x:c r="O82" s="5" t="n">
        <x:f>O79+O78-O80</x:f>
        <x:v>347750</x:v>
      </x:c>
      <x:c r="P82" s="5" t="n">
        <x:f>P79+P78-P80</x:f>
        <x:v>347750</x:v>
      </x:c>
      <x:c r="Q82" s="5" t="n">
        <x:f>Q79+Q78-Q80</x:f>
        <x:v>347750</x:v>
      </x:c>
      <x:c r="R82" s="5" t="n">
        <x:f>R79+R78-R80</x:f>
        <x:v>347750</x:v>
      </x:c>
      <x:c r="S82" s="5" t="n">
        <x:f>S79+S78-S80</x:f>
        <x:v>347750</x:v>
      </x:c>
      <x:c r="T82" s="5" t="n">
        <x:f>T79+T78-T80</x:f>
        <x:v>347750</x:v>
      </x:c>
      <x:c r="U82" s="5" t="n">
        <x:f>U79+U78-U80</x:f>
        <x:v>347750</x:v>
      </x:c>
      <x:c r="V82" s="5" t="n">
        <x:f>V79+V78-V80</x:f>
        <x:v>347750</x:v>
      </x:c>
      <x:c r="W82" s="5" t="n">
        <x:f>W79+W78-W80</x:f>
        <x:v>347750</x:v>
      </x:c>
      <x:c r="X82" s="5" t="n">
        <x:f>X79+X78-X80</x:f>
        <x:v>347750</x:v>
      </x:c>
      <x:c r="Y82" s="5" t="n">
        <x:f>Y79+Y78-Y80</x:f>
        <x:v>347750</x:v>
      </x:c>
      <x:c r="Z82" s="5" t="n">
        <x:f>Z79+Z78-Z80</x:f>
        <x:v>347750</x:v>
      </x:c>
      <x:c r="AA82" s="5" t="n">
        <x:f>AA79+AA78-AA80</x:f>
        <x:v>347750</x:v>
      </x:c>
      <x:c r="AB82" s="5" t="n">
        <x:f>AB79+AB78-AB80</x:f>
        <x:v>347750</x:v>
      </x:c>
    </x:row>
    <x:row r="83" ht="22" customHeight="1">
      <x:c r="A83" s="3"/>
      <x:c r="B83" s="3"/>
      <x:c r="C83" s="47" t="str">
        <x:v>Денежный поток до налогов, ₽</x:v>
      </x:c>
      <x:c r="D83" s="47"/>
      <x:c r="E83" s="49" t="n">
        <x:f>E80+E70+E71-E81-E72-E73</x:f>
        <x:v>-135645</x:v>
      </x:c>
      <x:c r="F83" s="49" t="n">
        <x:f>F80+F70+F71-F81-F72-F73</x:f>
        <x:v>-36205</x:v>
      </x:c>
      <x:c r="G83" s="49" t="n">
        <x:f>G80+G70+G71-G81-G72-G73</x:f>
        <x:v>33450</x:v>
      </x:c>
      <x:c r="H83" s="49" t="n">
        <x:f>H80+H70+H71-H81-H72-H73</x:f>
        <x:v>85450</x:v>
      </x:c>
      <x:c r="I83" s="49" t="n">
        <x:f>I80+I70+I71-I81-I72-I73</x:f>
        <x:v>155000</x:v>
      </x:c>
      <x:c r="J83" s="49" t="n">
        <x:f>J80+J70+J71-J81-J72-J73</x:f>
        <x:v>155000</x:v>
      </x:c>
      <x:c r="K83" s="49" t="n">
        <x:f>K80+K70+K71-K81-K72-K73</x:f>
        <x:v>155000</x:v>
      </x:c>
      <x:c r="L83" s="49" t="n">
        <x:f>L80+L70+L71-L81-L72-L73</x:f>
        <x:v>155000</x:v>
      </x:c>
      <x:c r="M83" s="49" t="n">
        <x:f>M80+M70+M71-M81-M72-M73</x:f>
        <x:v>155000</x:v>
      </x:c>
      <x:c r="N83" s="49" t="n">
        <x:f>N80+N70+N71-N81-N72-N73</x:f>
        <x:v>155000</x:v>
      </x:c>
      <x:c r="O83" s="49" t="n">
        <x:f>O80+O70+O71-O81-O72-O73</x:f>
        <x:v>155000</x:v>
      </x:c>
      <x:c r="P83" s="49" t="n">
        <x:f>P80+P70+P71-P81-P72-P73</x:f>
        <x:v>155000</x:v>
      </x:c>
      <x:c r="Q83" s="49" t="n">
        <x:f>Q80+Q70+Q71-Q81-Q72-Q73</x:f>
        <x:v>155000</x:v>
      </x:c>
      <x:c r="R83" s="49" t="n">
        <x:f>R80+R70+R71-R81-R72-R73</x:f>
        <x:v>155000</x:v>
      </x:c>
      <x:c r="S83" s="49" t="n">
        <x:f>S80+S70+S71-S81-S72-S73</x:f>
        <x:v>155000</x:v>
      </x:c>
      <x:c r="T83" s="49" t="n">
        <x:f>T80+T70+T71-T81-T72-T73</x:f>
        <x:v>155000</x:v>
      </x:c>
      <x:c r="U83" s="49" t="n">
        <x:f>U80+U70+U71-U81-U72-U73</x:f>
        <x:v>155000</x:v>
      </x:c>
      <x:c r="V83" s="49" t="n">
        <x:f>V80+V70+V71-V81-V72-V73</x:f>
        <x:v>155000</x:v>
      </x:c>
      <x:c r="W83" s="49" t="n">
        <x:f>W80+W70+W71-W81-W72-W73</x:f>
        <x:v>155000</x:v>
      </x:c>
      <x:c r="X83" s="49" t="n">
        <x:f>X80+X70+X71-X81-X72-X73</x:f>
        <x:v>155000</x:v>
      </x:c>
      <x:c r="Y83" s="49" t="n">
        <x:f>Y80+Y70+Y71-Y81-Y72-Y73</x:f>
        <x:v>155000</x:v>
      </x:c>
      <x:c r="Z83" s="49" t="n">
        <x:f>Z80+Z70+Z71-Z81-Z72-Z73</x:f>
        <x:v>155000</x:v>
      </x:c>
      <x:c r="AA83" s="49" t="n">
        <x:f>AA80+AA70+AA71-AA81-AA72-AA73</x:f>
        <x:v>155000</x:v>
      </x:c>
      <x:c r="AB83" s="49" t="n">
        <x:f>AB80+AB70+AB71-AB81-AB72-AB73</x:f>
        <x:v>155000</x:v>
      </x:c>
    </x:row>
    <x:row r="84" ht="22" customHeight="1">
      <x:c r="A84" s="3"/>
      <x:c r="B84" s="3"/>
      <x:c r="C84" s="3" t="str">
        <x:v>Денежный поток накопленным, ₽</x:v>
      </x:c>
      <x:c r="D84" s="3"/>
      <x:c r="E84" s="5" t="n">
        <x:f>E83</x:f>
        <x:v>-135645</x:v>
      </x:c>
      <x:c r="F84" s="5" t="n">
        <x:f>E84+F83</x:f>
        <x:v>-171850</x:v>
      </x:c>
      <x:c r="G84" s="5" t="n">
        <x:f>F84+G83</x:f>
        <x:v>-138400</x:v>
      </x:c>
      <x:c r="H84" s="5" t="n">
        <x:f>G84+H83</x:f>
        <x:v>-52950</x:v>
      </x:c>
      <x:c r="I84" s="5" t="n">
        <x:f>H84+I83</x:f>
        <x:v>102050</x:v>
      </x:c>
      <x:c r="J84" s="5" t="n">
        <x:f>I84+J83</x:f>
        <x:v>257050</x:v>
      </x:c>
      <x:c r="K84" s="5" t="n">
        <x:f>J84+K83</x:f>
        <x:v>412050</x:v>
      </x:c>
      <x:c r="L84" s="5" t="n">
        <x:f>K84+L83</x:f>
        <x:v>567050</x:v>
      </x:c>
      <x:c r="M84" s="5" t="n">
        <x:f>L84+M83</x:f>
        <x:v>722050</x:v>
      </x:c>
      <x:c r="N84" s="5" t="n">
        <x:f>M84+N83</x:f>
        <x:v>877050</x:v>
      </x:c>
      <x:c r="O84" s="5" t="n">
        <x:f>N84+O83</x:f>
        <x:v>1032050</x:v>
      </x:c>
      <x:c r="P84" s="5" t="n">
        <x:f>O84+P83</x:f>
        <x:v>1187050</x:v>
      </x:c>
      <x:c r="Q84" s="5" t="n">
        <x:f>P84+Q83</x:f>
        <x:v>1342050</x:v>
      </x:c>
      <x:c r="R84" s="5" t="n">
        <x:f>Q84+R83</x:f>
        <x:v>1497050</x:v>
      </x:c>
      <x:c r="S84" s="5" t="n">
        <x:f>R84+S83</x:f>
        <x:v>1652050</x:v>
      </x:c>
      <x:c r="T84" s="5" t="n">
        <x:f>S84+T83</x:f>
        <x:v>1807050</x:v>
      </x:c>
      <x:c r="U84" s="5" t="n">
        <x:f>T84+U83</x:f>
        <x:v>1962050</x:v>
      </x:c>
      <x:c r="V84" s="5" t="n">
        <x:f>U84+V83</x:f>
        <x:v>2117050</x:v>
      </x:c>
      <x:c r="W84" s="5" t="n">
        <x:f>V84+W83</x:f>
        <x:v>2272050</x:v>
      </x:c>
      <x:c r="X84" s="5" t="n">
        <x:f>W84+X83</x:f>
        <x:v>2427050</x:v>
      </x:c>
      <x:c r="Y84" s="5" t="n">
        <x:f>X84+Y83</x:f>
        <x:v>2582050</x:v>
      </x:c>
      <x:c r="Z84" s="5" t="n">
        <x:f>Y84+Z83</x:f>
        <x:v>2737050</x:v>
      </x:c>
      <x:c r="AA84" s="5" t="n">
        <x:f>Z84+AA83</x:f>
        <x:v>2892050</x:v>
      </x:c>
      <x:c r="AB84" s="5" t="n">
        <x:f>AA84+AB83</x:f>
        <x:v>3047050</x:v>
      </x:c>
    </x:row>
    <x:row r="85" ht="22" customHeight="1">
      <x:c r="A85" s="3"/>
      <x:c r="B85" s="3"/>
      <x:c r="C85" s="3" t="str">
        <x:v>Деньги на начало до налогов, ₽</x:v>
      </x:c>
      <x:c r="D85" s="3"/>
      <x:c r="E85" s="5" t="n">
        <x:f>$F$14</x:f>
        <x:v>600000</x:v>
      </x:c>
      <x:c r="F85" s="5" t="n">
        <x:f>E86</x:f>
        <x:v>464355</x:v>
      </x:c>
      <x:c r="G85" s="5" t="n">
        <x:f>F86</x:f>
        <x:v>428150</x:v>
      </x:c>
      <x:c r="H85" s="5" t="n">
        <x:f>G86</x:f>
        <x:v>461600</x:v>
      </x:c>
      <x:c r="I85" s="5" t="n">
        <x:f>H86</x:f>
        <x:v>547050</x:v>
      </x:c>
      <x:c r="J85" s="5" t="n">
        <x:f>I86</x:f>
        <x:v>702050</x:v>
      </x:c>
      <x:c r="K85" s="5" t="n">
        <x:f>J86</x:f>
        <x:v>857050</x:v>
      </x:c>
      <x:c r="L85" s="5" t="n">
        <x:f>K86</x:f>
        <x:v>1012050</x:v>
      </x:c>
      <x:c r="M85" s="5" t="n">
        <x:f>L86</x:f>
        <x:v>1167050</x:v>
      </x:c>
      <x:c r="N85" s="5" t="n">
        <x:f>M86</x:f>
        <x:v>1322050</x:v>
      </x:c>
      <x:c r="O85" s="5" t="n">
        <x:f>N86</x:f>
        <x:v>1477050</x:v>
      </x:c>
      <x:c r="P85" s="5" t="n">
        <x:f>O86</x:f>
        <x:v>1632050</x:v>
      </x:c>
      <x:c r="Q85" s="5" t="n">
        <x:f>P86</x:f>
        <x:v>1787050</x:v>
      </x:c>
      <x:c r="R85" s="5" t="n">
        <x:f>Q86</x:f>
        <x:v>1942050</x:v>
      </x:c>
      <x:c r="S85" s="5" t="n">
        <x:f>R86</x:f>
        <x:v>2097050</x:v>
      </x:c>
      <x:c r="T85" s="5" t="n">
        <x:f>S86</x:f>
        <x:v>2252050</x:v>
      </x:c>
      <x:c r="U85" s="5" t="n">
        <x:f>T86</x:f>
        <x:v>2407050</x:v>
      </x:c>
      <x:c r="V85" s="5" t="n">
        <x:f>U86</x:f>
        <x:v>2562050</x:v>
      </x:c>
      <x:c r="W85" s="5" t="n">
        <x:f>V86</x:f>
        <x:v>2717050</x:v>
      </x:c>
      <x:c r="X85" s="5" t="n">
        <x:f>W86</x:f>
        <x:v>2872050</x:v>
      </x:c>
      <x:c r="Y85" s="5" t="n">
        <x:f>X86</x:f>
        <x:v>3027050</x:v>
      </x:c>
      <x:c r="Z85" s="5" t="n">
        <x:f>Y86</x:f>
        <x:v>3182050</x:v>
      </x:c>
      <x:c r="AA85" s="5" t="n">
        <x:f>Z86</x:f>
        <x:v>3337050</x:v>
      </x:c>
      <x:c r="AB85" s="5" t="n">
        <x:f>AA86</x:f>
        <x:v>3492050</x:v>
      </x:c>
    </x:row>
    <x:row r="86" ht="22" customHeight="1">
      <x:c r="A86" s="3"/>
      <x:c r="B86" s="3"/>
      <x:c r="C86" s="47" t="str">
        <x:v>Деньги на конец до налогов, ₽</x:v>
      </x:c>
      <x:c r="D86" s="47"/>
      <x:c r="E86" s="49" t="n">
        <x:f>E85+E83</x:f>
        <x:v>464355</x:v>
      </x:c>
      <x:c r="F86" s="49" t="n">
        <x:f>F85+F83</x:f>
        <x:v>428150</x:v>
      </x:c>
      <x:c r="G86" s="49" t="n">
        <x:f>G85+G83</x:f>
        <x:v>461600</x:v>
      </x:c>
      <x:c r="H86" s="49" t="n">
        <x:f>H85+H83</x:f>
        <x:v>547050</x:v>
      </x:c>
      <x:c r="I86" s="49" t="n">
        <x:f>I85+I83</x:f>
        <x:v>702050</x:v>
      </x:c>
      <x:c r="J86" s="49" t="n">
        <x:f>J85+J83</x:f>
        <x:v>857050</x:v>
      </x:c>
      <x:c r="K86" s="49" t="n">
        <x:f>K85+K83</x:f>
        <x:v>1012050</x:v>
      </x:c>
      <x:c r="L86" s="49" t="n">
        <x:f>L85+L83</x:f>
        <x:v>1167050</x:v>
      </x:c>
      <x:c r="M86" s="49" t="n">
        <x:f>M85+M83</x:f>
        <x:v>1322050</x:v>
      </x:c>
      <x:c r="N86" s="49" t="n">
        <x:f>N85+N83</x:f>
        <x:v>1477050</x:v>
      </x:c>
      <x:c r="O86" s="49" t="n">
        <x:f>O85+O83</x:f>
        <x:v>1632050</x:v>
      </x:c>
      <x:c r="P86" s="49" t="n">
        <x:f>P85+P83</x:f>
        <x:v>1787050</x:v>
      </x:c>
      <x:c r="Q86" s="49" t="n">
        <x:f>Q85+Q83</x:f>
        <x:v>1942050</x:v>
      </x:c>
      <x:c r="R86" s="49" t="n">
        <x:f>R85+R83</x:f>
        <x:v>2097050</x:v>
      </x:c>
      <x:c r="S86" s="49" t="n">
        <x:f>S85+S83</x:f>
        <x:v>2252050</x:v>
      </x:c>
      <x:c r="T86" s="49" t="n">
        <x:f>T85+T83</x:f>
        <x:v>2407050</x:v>
      </x:c>
      <x:c r="U86" s="49" t="n">
        <x:f>U85+U83</x:f>
        <x:v>2562050</x:v>
      </x:c>
      <x:c r="V86" s="49" t="n">
        <x:f>V85+V83</x:f>
        <x:v>2717050</x:v>
      </x:c>
      <x:c r="W86" s="49" t="n">
        <x:f>W85+W83</x:f>
        <x:v>2872050</x:v>
      </x:c>
      <x:c r="X86" s="49" t="n">
        <x:f>X85+X83</x:f>
        <x:v>3027050</x:v>
      </x:c>
      <x:c r="Y86" s="49" t="n">
        <x:f>Y85+Y83</x:f>
        <x:v>3182050</x:v>
      </x:c>
      <x:c r="Z86" s="49" t="n">
        <x:f>Z85+Z83</x:f>
        <x:v>3337050</x:v>
      </x:c>
      <x:c r="AA86" s="49" t="n">
        <x:f>AA85+AA83</x:f>
        <x:v>3492050</x:v>
      </x:c>
      <x:c r="AB86" s="49" t="n">
        <x:f>AB85+AB83</x:f>
        <x:v>3647050</x:v>
      </x:c>
    </x:row>
    <x:row r="87" ht="22" customHeight="1">
      <x:c r="A87" s="3"/>
      <x:c r="B87" s="3"/>
      <x:c r="C87" s="3" t="str">
        <x:v>Нехватка денег до налогов, ₽</x:v>
      </x:c>
      <x:c r="D87" s="3"/>
      <x:c r="E87" s="5" t="n">
        <x:f>MAX(0,-E86)</x:f>
        <x:v>0</x:v>
      </x:c>
      <x:c r="F87" s="5" t="n">
        <x:f>MAX(0,-F86)</x:f>
        <x:v>0</x:v>
      </x:c>
      <x:c r="G87" s="5" t="n">
        <x:f>MAX(0,-G86)</x:f>
        <x:v>0</x:v>
      </x:c>
      <x:c r="H87" s="5" t="n">
        <x:f>MAX(0,-H86)</x:f>
        <x:v>0</x:v>
      </x:c>
      <x:c r="I87" s="5" t="n">
        <x:f>MAX(0,-I86)</x:f>
        <x:v>0</x:v>
      </x:c>
      <x:c r="J87" s="5" t="n">
        <x:f>MAX(0,-J86)</x:f>
        <x:v>0</x:v>
      </x:c>
      <x:c r="K87" s="5" t="n">
        <x:f>MAX(0,-K86)</x:f>
        <x:v>0</x:v>
      </x:c>
      <x:c r="L87" s="5" t="n">
        <x:f>MAX(0,-L86)</x:f>
        <x:v>0</x:v>
      </x:c>
      <x:c r="M87" s="5" t="n">
        <x:f>MAX(0,-M86)</x:f>
        <x:v>0</x:v>
      </x:c>
      <x:c r="N87" s="5" t="n">
        <x:f>MAX(0,-N86)</x:f>
        <x:v>0</x:v>
      </x:c>
      <x:c r="O87" s="5" t="n">
        <x:f>MAX(0,-O86)</x:f>
        <x:v>0</x:v>
      </x:c>
      <x:c r="P87" s="5" t="n">
        <x:f>MAX(0,-P86)</x:f>
        <x:v>0</x:v>
      </x:c>
      <x:c r="Q87" s="5" t="n">
        <x:f>MAX(0,-Q86)</x:f>
        <x:v>0</x:v>
      </x:c>
      <x:c r="R87" s="5" t="n">
        <x:f>MAX(0,-R86)</x:f>
        <x:v>0</x:v>
      </x:c>
      <x:c r="S87" s="5" t="n">
        <x:f>MAX(0,-S86)</x:f>
        <x:v>0</x:v>
      </x:c>
      <x:c r="T87" s="5" t="n">
        <x:f>MAX(0,-T86)</x:f>
        <x:v>0</x:v>
      </x:c>
      <x:c r="U87" s="5" t="n">
        <x:f>MAX(0,-U86)</x:f>
        <x:v>0</x:v>
      </x:c>
      <x:c r="V87" s="5" t="n">
        <x:f>MAX(0,-V86)</x:f>
        <x:v>0</x:v>
      </x:c>
      <x:c r="W87" s="5" t="n">
        <x:f>MAX(0,-W86)</x:f>
        <x:v>0</x:v>
      </x:c>
      <x:c r="X87" s="5" t="n">
        <x:f>MAX(0,-X86)</x:f>
        <x:v>0</x:v>
      </x:c>
      <x:c r="Y87" s="5" t="n">
        <x:f>MAX(0,-Y86)</x:f>
        <x:v>0</x:v>
      </x:c>
      <x:c r="Z87" s="5" t="n">
        <x:f>MAX(0,-Z86)</x:f>
        <x:v>0</x:v>
      </x:c>
      <x:c r="AA87" s="5" t="n">
        <x:f>MAX(0,-AA86)</x:f>
        <x:v>0</x:v>
      </x:c>
      <x:c r="AB87" s="5" t="n">
        <x:f>MAX(0,-AB86)</x:f>
        <x:v>0</x:v>
      </x:c>
    </x:row>
    <x:row r="88" ht="22" customHeight="1">
      <x:c r="A88" s="3"/>
      <x:c r="B88" s="3"/>
      <x:c r="C88" s="3" t="str">
        <x:v>Введенные налоговые выплаты, ₽</x:v>
      </x:c>
      <x:c r="D88" s="3"/>
      <x:c r="E88" s="13" t="str">
        <x:f>'Параметры'!E74</x:f>
        <x:v>n.a.</x:v>
      </x:c>
      <x:c r="F88" s="13" t="str">
        <x:f>'Параметры'!F74</x:f>
        <x:v>n.a.</x:v>
      </x:c>
      <x:c r="G88" s="13" t="str">
        <x:f>'Параметры'!G74</x:f>
        <x:v>n.a.</x:v>
      </x:c>
      <x:c r="H88" s="13" t="str">
        <x:f>'Параметры'!H74</x:f>
        <x:v>n.a.</x:v>
      </x:c>
      <x:c r="I88" s="13" t="str">
        <x:f>'Параметры'!I74</x:f>
        <x:v>n.a.</x:v>
      </x:c>
      <x:c r="J88" s="13" t="str">
        <x:f>'Параметры'!J74</x:f>
        <x:v>n.a.</x:v>
      </x:c>
      <x:c r="K88" s="13" t="str">
        <x:f>'Параметры'!K74</x:f>
        <x:v>n.a.</x:v>
      </x:c>
      <x:c r="L88" s="13" t="str">
        <x:f>'Параметры'!L74</x:f>
        <x:v>n.a.</x:v>
      </x:c>
      <x:c r="M88" s="13" t="str">
        <x:f>'Параметры'!M74</x:f>
        <x:v>n.a.</x:v>
      </x:c>
      <x:c r="N88" s="13" t="str">
        <x:f>'Параметры'!N74</x:f>
        <x:v>n.a.</x:v>
      </x:c>
      <x:c r="O88" s="13" t="str">
        <x:f>'Параметры'!O74</x:f>
        <x:v>n.a.</x:v>
      </x:c>
      <x:c r="P88" s="13" t="str">
        <x:f>'Параметры'!P74</x:f>
        <x:v>n.a.</x:v>
      </x:c>
      <x:c r="Q88" s="13" t="str">
        <x:f>'Параметры'!Q74</x:f>
        <x:v>n.a.</x:v>
      </x:c>
      <x:c r="R88" s="13" t="str">
        <x:f>'Параметры'!R74</x:f>
        <x:v>n.a.</x:v>
      </x:c>
      <x:c r="S88" s="13" t="str">
        <x:f>'Параметры'!S74</x:f>
        <x:v>n.a.</x:v>
      </x:c>
      <x:c r="T88" s="13" t="str">
        <x:f>'Параметры'!T74</x:f>
        <x:v>n.a.</x:v>
      </x:c>
      <x:c r="U88" s="13" t="str">
        <x:f>'Параметры'!U74</x:f>
        <x:v>n.a.</x:v>
      </x:c>
      <x:c r="V88" s="13" t="str">
        <x:f>'Параметры'!V74</x:f>
        <x:v>n.a.</x:v>
      </x:c>
      <x:c r="W88" s="13" t="str">
        <x:f>'Параметры'!W74</x:f>
        <x:v>n.a.</x:v>
      </x:c>
      <x:c r="X88" s="13" t="str">
        <x:f>'Параметры'!X74</x:f>
        <x:v>n.a.</x:v>
      </x:c>
      <x:c r="Y88" s="13" t="str">
        <x:f>'Параметры'!Y74</x:f>
        <x:v>n.a.</x:v>
      </x:c>
      <x:c r="Z88" s="13" t="str">
        <x:f>'Параметры'!Z74</x:f>
        <x:v>n.a.</x:v>
      </x:c>
      <x:c r="AA88" s="13" t="str">
        <x:f>'Параметры'!AA74</x:f>
        <x:v>n.a.</x:v>
      </x:c>
      <x:c r="AB88" s="13" t="str">
        <x:f>'Параметры'!AB74</x:f>
        <x:v>n.a.</x:v>
      </x:c>
    </x:row>
    <x:row r="89" ht="22" customHeight="1">
      <x:c r="A89" s="3"/>
      <x:c r="B89" s="3"/>
      <x:c r="C89" s="3" t="str">
        <x:v>Деньги после указанных налогов, ₽</x:v>
      </x:c>
      <x:c r="D89" s="3"/>
      <x:c r="E89" s="5" t="str">
        <x:f>IF(COUNT($E88:E88)=E$21,E86-SUM($E88:E88),"n.a.")</x:f>
        <x:v>n.a.</x:v>
      </x:c>
      <x:c r="F89" s="5" t="str">
        <x:f>IF(COUNT($E88:F88)=F$21,F86-SUM($E88:F88),"n.a.")</x:f>
        <x:v>n.a.</x:v>
      </x:c>
      <x:c r="G89" s="5" t="str">
        <x:f>IF(COUNT($E88:G88)=G$21,G86-SUM($E88:G88),"n.a.")</x:f>
        <x:v>n.a.</x:v>
      </x:c>
      <x:c r="H89" s="5" t="str">
        <x:f>IF(COUNT($E88:H88)=H$21,H86-SUM($E88:H88),"n.a.")</x:f>
        <x:v>n.a.</x:v>
      </x:c>
      <x:c r="I89" s="5" t="str">
        <x:f>IF(COUNT($E88:I88)=I$21,I86-SUM($E88:I88),"n.a.")</x:f>
        <x:v>n.a.</x:v>
      </x:c>
      <x:c r="J89" s="5" t="str">
        <x:f>IF(COUNT($E88:J88)=J$21,J86-SUM($E88:J88),"n.a.")</x:f>
        <x:v>n.a.</x:v>
      </x:c>
      <x:c r="K89" s="5" t="str">
        <x:f>IF(COUNT($E88:K88)=K$21,K86-SUM($E88:K88),"n.a.")</x:f>
        <x:v>n.a.</x:v>
      </x:c>
      <x:c r="L89" s="5" t="str">
        <x:f>IF(COUNT($E88:L88)=L$21,L86-SUM($E88:L88),"n.a.")</x:f>
        <x:v>n.a.</x:v>
      </x:c>
      <x:c r="M89" s="5" t="str">
        <x:f>IF(COUNT($E88:M88)=M$21,M86-SUM($E88:M88),"n.a.")</x:f>
        <x:v>n.a.</x:v>
      </x:c>
      <x:c r="N89" s="5" t="str">
        <x:f>IF(COUNT($E88:N88)=N$21,N86-SUM($E88:N88),"n.a.")</x:f>
        <x:v>n.a.</x:v>
      </x:c>
      <x:c r="O89" s="5" t="str">
        <x:f>IF(COUNT($E88:O88)=O$21,O86-SUM($E88:O88),"n.a.")</x:f>
        <x:v>n.a.</x:v>
      </x:c>
      <x:c r="P89" s="5" t="str">
        <x:f>IF(COUNT($E88:P88)=P$21,P86-SUM($E88:P88),"n.a.")</x:f>
        <x:v>n.a.</x:v>
      </x:c>
      <x:c r="Q89" s="5" t="str">
        <x:f>IF(COUNT($E88:Q88)=Q$21,Q86-SUM($E88:Q88),"n.a.")</x:f>
        <x:v>n.a.</x:v>
      </x:c>
      <x:c r="R89" s="5" t="str">
        <x:f>IF(COUNT($E88:R88)=R$21,R86-SUM($E88:R88),"n.a.")</x:f>
        <x:v>n.a.</x:v>
      </x:c>
      <x:c r="S89" s="5" t="str">
        <x:f>IF(COUNT($E88:S88)=S$21,S86-SUM($E88:S88),"n.a.")</x:f>
        <x:v>n.a.</x:v>
      </x:c>
      <x:c r="T89" s="5" t="str">
        <x:f>IF(COUNT($E88:T88)=T$21,T86-SUM($E88:T88),"n.a.")</x:f>
        <x:v>n.a.</x:v>
      </x:c>
      <x:c r="U89" s="5" t="str">
        <x:f>IF(COUNT($E88:U88)=U$21,U86-SUM($E88:U88),"n.a.")</x:f>
        <x:v>n.a.</x:v>
      </x:c>
      <x:c r="V89" s="5" t="str">
        <x:f>IF(COUNT($E88:V88)=V$21,V86-SUM($E88:V88),"n.a.")</x:f>
        <x:v>n.a.</x:v>
      </x:c>
      <x:c r="W89" s="5" t="str">
        <x:f>IF(COUNT($E88:W88)=W$21,W86-SUM($E88:W88),"n.a.")</x:f>
        <x:v>n.a.</x:v>
      </x:c>
      <x:c r="X89" s="5" t="str">
        <x:f>IF(COUNT($E88:X88)=X$21,X86-SUM($E88:X88),"n.a.")</x:f>
        <x:v>n.a.</x:v>
      </x:c>
      <x:c r="Y89" s="5" t="str">
        <x:f>IF(COUNT($E88:Y88)=Y$21,Y86-SUM($E88:Y88),"n.a.")</x:f>
        <x:v>n.a.</x:v>
      </x:c>
      <x:c r="Z89" s="5" t="str">
        <x:f>IF(COUNT($E88:Z88)=Z$21,Z86-SUM($E88:Z88),"n.a.")</x:f>
        <x:v>n.a.</x:v>
      </x:c>
      <x:c r="AA89" s="5" t="str">
        <x:f>IF(COUNT($E88:AA88)=AA$21,AA86-SUM($E88:AA88),"n.a.")</x:f>
        <x:v>n.a.</x:v>
      </x:c>
      <x:c r="AB89" s="5" t="str">
        <x:f>IF(COUNT($E88:AB88)=AB$21,AB86-SUM($E88:AB88),"n.a.")</x:f>
        <x:v>n.a.</x:v>
      </x:c>
    </x:row>
    <x:row r="90" ht="22" customHeight="1">
      <x:c r="A90" s="3"/>
      <x:c r="B90" s="3"/>
      <x:c r="C90" s="3"/>
      <x:c r="D90" s="3"/>
      <x:c r="E90" s="5"/>
      <x:c r="F90" s="5"/>
      <x:c r="G90" s="5"/>
      <x:c r="H90" s="5"/>
      <x:c r="I90" s="5"/>
      <x:c r="J90" s="5"/>
      <x:c r="K90" s="5"/>
      <x:c r="L90" s="5"/>
      <x:c r="M90" s="5"/>
      <x:c r="N90" s="5"/>
      <x:c r="O90" s="5"/>
      <x:c r="P90" s="5"/>
      <x:c r="Q90" s="5"/>
      <x:c r="R90" s="5"/>
      <x:c r="S90" s="5"/>
      <x:c r="T90" s="5"/>
      <x:c r="U90" s="5"/>
      <x:c r="V90" s="5"/>
      <x:c r="W90" s="5"/>
      <x:c r="X90" s="5"/>
      <x:c r="Y90" s="5"/>
      <x:c r="Z90" s="5"/>
      <x:c r="AA90" s="5"/>
      <x:c r="AB90" s="5"/>
    </x:row>
    <x:row r="91" ht="22" customHeight="1">
      <x:c r="A91" s="3"/>
      <x:c r="B91" s="3"/>
      <x:c r="C91" s="14" t="str">
        <x:v>Контроль запаса: норма 0, шт</x:v>
      </x:c>
      <x:c r="D91" s="14"/>
      <x:c r="E91" s="55" t="n">
        <x:f>E61+E65-E64-E66</x:f>
        <x:v>0</x:v>
      </x:c>
      <x:c r="F91" s="55" t="n">
        <x:f>F61+F65-F64-F66</x:f>
        <x:v>0</x:v>
      </x:c>
      <x:c r="G91" s="55" t="n">
        <x:f>G61+G65-G64-G66</x:f>
        <x:v>0</x:v>
      </x:c>
      <x:c r="H91" s="55" t="n">
        <x:f>H61+H65-H64-H66</x:f>
        <x:v>0</x:v>
      </x:c>
      <x:c r="I91" s="55" t="n">
        <x:f>I61+I65-I64-I66</x:f>
        <x:v>0</x:v>
      </x:c>
      <x:c r="J91" s="55" t="n">
        <x:f>J61+J65-J64-J66</x:f>
        <x:v>0</x:v>
      </x:c>
      <x:c r="K91" s="55" t="n">
        <x:f>K61+K65-K64-K66</x:f>
        <x:v>0</x:v>
      </x:c>
      <x:c r="L91" s="55" t="n">
        <x:f>L61+L65-L64-L66</x:f>
        <x:v>0</x:v>
      </x:c>
      <x:c r="M91" s="55" t="n">
        <x:f>M61+M65-M64-M66</x:f>
        <x:v>0</x:v>
      </x:c>
      <x:c r="N91" s="55" t="n">
        <x:f>N61+N65-N64-N66</x:f>
        <x:v>0</x:v>
      </x:c>
      <x:c r="O91" s="55" t="n">
        <x:f>O61+O65-O64-O66</x:f>
        <x:v>0</x:v>
      </x:c>
      <x:c r="P91" s="55" t="n">
        <x:f>P61+P65-P64-P66</x:f>
        <x:v>0</x:v>
      </x:c>
      <x:c r="Q91" s="55" t="n">
        <x:f>Q61+Q65-Q64-Q66</x:f>
        <x:v>0</x:v>
      </x:c>
      <x:c r="R91" s="55" t="n">
        <x:f>R61+R65-R64-R66</x:f>
        <x:v>0</x:v>
      </x:c>
      <x:c r="S91" s="55" t="n">
        <x:f>S61+S65-S64-S66</x:f>
        <x:v>0</x:v>
      </x:c>
      <x:c r="T91" s="55" t="n">
        <x:f>T61+T65-T64-T66</x:f>
        <x:v>0</x:v>
      </x:c>
      <x:c r="U91" s="55" t="n">
        <x:f>U61+U65-U64-U66</x:f>
        <x:v>0</x:v>
      </x:c>
      <x:c r="V91" s="55" t="n">
        <x:f>V61+V65-V64-V66</x:f>
        <x:v>0</x:v>
      </x:c>
      <x:c r="W91" s="55" t="n">
        <x:f>W61+W65-W64-W66</x:f>
        <x:v>0</x:v>
      </x:c>
      <x:c r="X91" s="55" t="n">
        <x:f>X61+X65-X64-X66</x:f>
        <x:v>0</x:v>
      </x:c>
      <x:c r="Y91" s="55" t="n">
        <x:f>Y61+Y65-Y64-Y66</x:f>
        <x:v>0</x:v>
      </x:c>
      <x:c r="Z91" s="55" t="n">
        <x:f>Z61+Z65-Z64-Z66</x:f>
        <x:v>0</x:v>
      </x:c>
      <x:c r="AA91" s="55" t="n">
        <x:f>AA61+AA65-AA64-AA66</x:f>
        <x:v>0</x:v>
      </x:c>
      <x:c r="AB91" s="55" t="n">
        <x:f>AB61+AB65-AB64-AB66</x:f>
        <x:v>0</x:v>
      </x:c>
    </x:row>
    <x:row r="92" ht="22" customHeight="1">
      <x:c r="A92" s="3"/>
      <x:c r="B92" s="3"/>
      <x:c r="C92" s="14" t="str">
        <x:v>Контроль потока и начислений: норма 0, ₽</x:v>
      </x:c>
      <x:c r="D92" s="14"/>
      <x:c r="E92" s="55" t="n">
        <x:f>E83-E74+E82-E79</x:f>
        <x:v>0</x:v>
      </x:c>
      <x:c r="F92" s="55" t="n">
        <x:f>F83-F74+F82-F79</x:f>
        <x:v>0</x:v>
      </x:c>
      <x:c r="G92" s="55" t="n">
        <x:f>G83-G74+G82-G79</x:f>
        <x:v>0</x:v>
      </x:c>
      <x:c r="H92" s="55" t="n">
        <x:f>H83-H74+H82-H79</x:f>
        <x:v>0</x:v>
      </x:c>
      <x:c r="I92" s="55" t="n">
        <x:f>I83-I74+I82-I79</x:f>
        <x:v>0</x:v>
      </x:c>
      <x:c r="J92" s="55" t="n">
        <x:f>J83-J74+J82-J79</x:f>
        <x:v>0</x:v>
      </x:c>
      <x:c r="K92" s="55" t="n">
        <x:f>K83-K74+K82-K79</x:f>
        <x:v>0</x:v>
      </x:c>
      <x:c r="L92" s="55" t="n">
        <x:f>L83-L74+L82-L79</x:f>
        <x:v>0</x:v>
      </x:c>
      <x:c r="M92" s="55" t="n">
        <x:f>M83-M74+M82-M79</x:f>
        <x:v>0</x:v>
      </x:c>
      <x:c r="N92" s="55" t="n">
        <x:f>N83-N74+N82-N79</x:f>
        <x:v>0</x:v>
      </x:c>
      <x:c r="O92" s="55" t="n">
        <x:f>O83-O74+O82-O79</x:f>
        <x:v>0</x:v>
      </x:c>
      <x:c r="P92" s="55" t="n">
        <x:f>P83-P74+P82-P79</x:f>
        <x:v>0</x:v>
      </x:c>
      <x:c r="Q92" s="55" t="n">
        <x:f>Q83-Q74+Q82-Q79</x:f>
        <x:v>0</x:v>
      </x:c>
      <x:c r="R92" s="55" t="n">
        <x:f>R83-R74+R82-R79</x:f>
        <x:v>0</x:v>
      </x:c>
      <x:c r="S92" s="55" t="n">
        <x:f>S83-S74+S82-S79</x:f>
        <x:v>0</x:v>
      </x:c>
      <x:c r="T92" s="55" t="n">
        <x:f>T83-T74+T82-T79</x:f>
        <x:v>0</x:v>
      </x:c>
      <x:c r="U92" s="55" t="n">
        <x:f>U83-U74+U82-U79</x:f>
        <x:v>0</x:v>
      </x:c>
      <x:c r="V92" s="55" t="n">
        <x:f>V83-V74+V82-V79</x:f>
        <x:v>0</x:v>
      </x:c>
      <x:c r="W92" s="55" t="n">
        <x:f>W83-W74+W82-W79</x:f>
        <x:v>0</x:v>
      </x:c>
      <x:c r="X92" s="55" t="n">
        <x:f>X83-X74+X82-X79</x:f>
        <x:v>0</x:v>
      </x:c>
      <x:c r="Y92" s="55" t="n">
        <x:f>Y83-Y74+Y82-Y79</x:f>
        <x:v>0</x:v>
      </x:c>
      <x:c r="Z92" s="55" t="n">
        <x:f>Z83-Z74+Z82-Z79</x:f>
        <x:v>0</x:v>
      </x:c>
      <x:c r="AA92" s="55" t="n">
        <x:f>AA83-AA74+AA82-AA79</x:f>
        <x:v>0</x:v>
      </x:c>
      <x:c r="AB92" s="55" t="n">
        <x:f>AB83-AB74+AB82-AB79</x:f>
        <x:v>0</x:v>
      </x:c>
    </x:row>
    <x:row r="93" ht="22" customHeight="1">
      <x:c r="A93" s="3"/>
      <x:c r="B93" s="3"/>
      <x:c r="C93" s="14" t="str">
        <x:v>Контроль денег: норма 0, ₽</x:v>
      </x:c>
      <x:c r="D93" s="14"/>
      <x:c r="E93" s="55" t="n">
        <x:f>E86-E85-E83</x:f>
        <x:v>0</x:v>
      </x:c>
      <x:c r="F93" s="55" t="n">
        <x:f>F86-F85-F83</x:f>
        <x:v>0</x:v>
      </x:c>
      <x:c r="G93" s="55" t="n">
        <x:f>G86-G85-G83</x:f>
        <x:v>0</x:v>
      </x:c>
      <x:c r="H93" s="55" t="n">
        <x:f>H86-H85-H83</x:f>
        <x:v>0</x:v>
      </x:c>
      <x:c r="I93" s="55" t="n">
        <x:f>I86-I85-I83</x:f>
        <x:v>0</x:v>
      </x:c>
      <x:c r="J93" s="55" t="n">
        <x:f>J86-J85-J83</x:f>
        <x:v>0</x:v>
      </x:c>
      <x:c r="K93" s="55" t="n">
        <x:f>K86-K85-K83</x:f>
        <x:v>0</x:v>
      </x:c>
      <x:c r="L93" s="55" t="n">
        <x:f>L86-L85-L83</x:f>
        <x:v>0</x:v>
      </x:c>
      <x:c r="M93" s="55" t="n">
        <x:f>M86-M85-M83</x:f>
        <x:v>0</x:v>
      </x:c>
      <x:c r="N93" s="55" t="n">
        <x:f>N86-N85-N83</x:f>
        <x:v>0</x:v>
      </x:c>
      <x:c r="O93" s="55" t="n">
        <x:f>O86-O85-O83</x:f>
        <x:v>0</x:v>
      </x:c>
      <x:c r="P93" s="55" t="n">
        <x:f>P86-P85-P83</x:f>
        <x:v>0</x:v>
      </x:c>
      <x:c r="Q93" s="55" t="n">
        <x:f>Q86-Q85-Q83</x:f>
        <x:v>0</x:v>
      </x:c>
      <x:c r="R93" s="55" t="n">
        <x:f>R86-R85-R83</x:f>
        <x:v>0</x:v>
      </x:c>
      <x:c r="S93" s="55" t="n">
        <x:f>S86-S85-S83</x:f>
        <x:v>0</x:v>
      </x:c>
      <x:c r="T93" s="55" t="n">
        <x:f>T86-T85-T83</x:f>
        <x:v>0</x:v>
      </x:c>
      <x:c r="U93" s="55" t="n">
        <x:f>U86-U85-U83</x:f>
        <x:v>0</x:v>
      </x:c>
      <x:c r="V93" s="55" t="n">
        <x:f>V86-V85-V83</x:f>
        <x:v>0</x:v>
      </x:c>
      <x:c r="W93" s="55" t="n">
        <x:f>W86-W85-W83</x:f>
        <x:v>0</x:v>
      </x:c>
      <x:c r="X93" s="55" t="n">
        <x:f>X86-X85-X83</x:f>
        <x:v>0</x:v>
      </x:c>
      <x:c r="Y93" s="55" t="n">
        <x:f>Y86-Y85-Y83</x:f>
        <x:v>0</x:v>
      </x:c>
      <x:c r="Z93" s="55" t="n">
        <x:f>Z86-Z85-Z83</x:f>
        <x:v>0</x:v>
      </x:c>
      <x:c r="AA93" s="55" t="n">
        <x:f>AA86-AA85-AA83</x:f>
        <x:v>0</x:v>
      </x:c>
      <x:c r="AB93" s="55" t="n">
        <x:f>AB86-AB85-AB83</x:f>
        <x:v>0</x:v>
      </x:c>
    </x:row>
    <x:row r="94" ht="22" customHeight="1">
      <x:c r="A94" s="3"/>
      <x:c r="B94" s="3"/>
      <x:c r="C94" s="3"/>
      <x:c r="D94" s="3"/>
      <x:c r="E94" s="5"/>
      <x:c r="F94" s="5"/>
      <x:c r="G94" s="5"/>
      <x:c r="H94" s="5"/>
      <x:c r="I94" s="5"/>
      <x:c r="J94" s="5"/>
      <x:c r="K94" s="5"/>
      <x:c r="L94" s="5"/>
      <x:c r="M94" s="5"/>
      <x:c r="N94" s="5"/>
      <x:c r="O94" s="5"/>
      <x:c r="P94" s="5"/>
      <x:c r="Q94" s="5"/>
      <x:c r="R94" s="5"/>
      <x:c r="S94" s="5"/>
      <x:c r="T94" s="5"/>
      <x:c r="U94" s="5"/>
      <x:c r="V94" s="5"/>
      <x:c r="W94" s="5"/>
      <x:c r="X94" s="5"/>
      <x:c r="Y94" s="5"/>
      <x:c r="Z94" s="5"/>
      <x:c r="AA94" s="5"/>
      <x:c r="AB94" s="5"/>
    </x:row>
    <x:row r="95" ht="22" customHeight="1">
      <x:c r="A95" s="3"/>
      <x:c r="B95" s="3"/>
      <x:c r="C95" s="3"/>
      <x:c r="D95" s="3"/>
      <x:c r="E95" s="5"/>
      <x:c r="F95" s="5"/>
      <x:c r="G95" s="5"/>
      <x:c r="H95" s="5"/>
      <x:c r="I95" s="5"/>
      <x:c r="J95" s="5"/>
      <x:c r="K95" s="5"/>
      <x:c r="L95" s="5"/>
      <x:c r="M95" s="5"/>
      <x:c r="N95" s="5"/>
      <x:c r="O95" s="5"/>
      <x:c r="P95" s="5"/>
      <x:c r="Q95" s="5"/>
      <x:c r="R95" s="5"/>
      <x:c r="S95" s="5"/>
      <x:c r="T95" s="5"/>
      <x:c r="U95" s="5"/>
      <x:c r="V95" s="5"/>
      <x:c r="W95" s="5"/>
      <x:c r="X95" s="5"/>
      <x:c r="Y95" s="5"/>
      <x:c r="Z95" s="5"/>
      <x:c r="AA95" s="5"/>
      <x:c r="AB95" s="5"/>
    </x:row>
    <x:row r="96" ht="22" customHeight="1">
      <x:c r="A96" s="3"/>
      <x:c r="B96" s="3"/>
      <x:c r="C96" s="3"/>
      <x:c r="D96" s="3"/>
      <x:c r="E96" s="5"/>
      <x:c r="F96" s="5"/>
      <x:c r="G96" s="5"/>
      <x:c r="H96" s="5"/>
      <x:c r="I96" s="5"/>
      <x:c r="J96" s="5"/>
      <x:c r="K96" s="5"/>
      <x:c r="L96" s="5"/>
      <x:c r="M96" s="5"/>
      <x:c r="N96" s="5"/>
      <x:c r="O96" s="5"/>
      <x:c r="P96" s="5"/>
      <x:c r="Q96" s="5"/>
      <x:c r="R96" s="5"/>
      <x:c r="S96" s="5"/>
      <x:c r="T96" s="5"/>
      <x:c r="U96" s="5"/>
      <x:c r="V96" s="5"/>
      <x:c r="W96" s="5"/>
      <x:c r="X96" s="5"/>
      <x:c r="Y96" s="5"/>
      <x:c r="Z96" s="5"/>
      <x:c r="AA96" s="5"/>
      <x:c r="AB96" s="5"/>
    </x:row>
    <x:row r="97" ht="25" customHeight="1">
      <x:c r="A97" s="3"/>
      <x:c r="B97" s="3"/>
      <x:c r="C97" s="18" t="str">
        <x:v>3 точки</x:v>
      </x:c>
      <x:c r="D97" s="18"/>
      <x:c r="E97" s="19"/>
      <x:c r="F97" s="19"/>
      <x:c r="G97" s="19"/>
      <x:c r="H97" s="19"/>
      <x:c r="I97" s="19"/>
      <x:c r="J97" s="19"/>
      <x:c r="K97" s="19"/>
      <x:c r="L97" s="19"/>
      <x:c r="M97" s="19"/>
      <x:c r="N97" s="19"/>
      <x:c r="O97" s="19"/>
      <x:c r="P97" s="19"/>
      <x:c r="Q97" s="19"/>
      <x:c r="R97" s="19"/>
      <x:c r="S97" s="19"/>
      <x:c r="T97" s="19"/>
      <x:c r="U97" s="19"/>
      <x:c r="V97" s="19"/>
      <x:c r="W97" s="19"/>
      <x:c r="X97" s="19"/>
      <x:c r="Y97" s="19"/>
      <x:c r="Z97" s="19"/>
      <x:c r="AA97" s="19"/>
      <x:c r="AB97" s="19"/>
    </x:row>
    <x:row r="98" ht="22" customHeight="1">
      <x:c r="A98" s="3"/>
      <x:c r="B98" s="3"/>
      <x:c r="C98" s="3" t="str">
        <x:v>Запас на начало, шт</x:v>
      </x:c>
      <x:c r="D98" s="3"/>
      <x:c r="E98" s="5" t="n">
        <x:f>$G$17</x:f>
        <x:v>15000</x:v>
      </x:c>
      <x:c r="F98" s="5" t="n">
        <x:f>E103</x:f>
        <x:v>15000</x:v>
      </x:c>
      <x:c r="G98" s="5" t="n">
        <x:f>F103</x:f>
        <x:v>15000</x:v>
      </x:c>
      <x:c r="H98" s="5" t="n">
        <x:f>G103</x:f>
        <x:v>15000</x:v>
      </x:c>
      <x:c r="I98" s="5" t="n">
        <x:f>H103</x:f>
        <x:v>15000</x:v>
      </x:c>
      <x:c r="J98" s="5" t="n">
        <x:f>I103</x:f>
        <x:v>15000</x:v>
      </x:c>
      <x:c r="K98" s="5" t="n">
        <x:f>J103</x:f>
        <x:v>15000</x:v>
      </x:c>
      <x:c r="L98" s="5" t="n">
        <x:f>K103</x:f>
        <x:v>15000</x:v>
      </x:c>
      <x:c r="M98" s="5" t="n">
        <x:f>L103</x:f>
        <x:v>15000</x:v>
      </x:c>
      <x:c r="N98" s="5" t="n">
        <x:f>M103</x:f>
        <x:v>15000</x:v>
      </x:c>
      <x:c r="O98" s="5" t="n">
        <x:f>N103</x:f>
        <x:v>15000</x:v>
      </x:c>
      <x:c r="P98" s="5" t="n">
        <x:f>O103</x:f>
        <x:v>15000</x:v>
      </x:c>
      <x:c r="Q98" s="5" t="n">
        <x:f>P103</x:f>
        <x:v>15000</x:v>
      </x:c>
      <x:c r="R98" s="5" t="n">
        <x:f>Q103</x:f>
        <x:v>15000</x:v>
      </x:c>
      <x:c r="S98" s="5" t="n">
        <x:f>R103</x:f>
        <x:v>15000</x:v>
      </x:c>
      <x:c r="T98" s="5" t="n">
        <x:f>S103</x:f>
        <x:v>15000</x:v>
      </x:c>
      <x:c r="U98" s="5" t="n">
        <x:f>T103</x:f>
        <x:v>15000</x:v>
      </x:c>
      <x:c r="V98" s="5" t="n">
        <x:f>U103</x:f>
        <x:v>15000</x:v>
      </x:c>
      <x:c r="W98" s="5" t="n">
        <x:f>V103</x:f>
        <x:v>15000</x:v>
      </x:c>
      <x:c r="X98" s="5" t="n">
        <x:f>W103</x:f>
        <x:v>15000</x:v>
      </x:c>
      <x:c r="Y98" s="5" t="n">
        <x:f>X103</x:f>
        <x:v>15000</x:v>
      </x:c>
      <x:c r="Z98" s="5" t="n">
        <x:f>Y103</x:f>
        <x:v>15000</x:v>
      </x:c>
      <x:c r="AA98" s="5" t="n">
        <x:f>Z103</x:f>
        <x:v>15000</x:v>
      </x:c>
      <x:c r="AB98" s="5" t="n">
        <x:f>AA103</x:f>
        <x:v>15000</x:v>
      </x:c>
    </x:row>
    <x:row r="99" ht="22" customHeight="1">
      <x:c r="A99" s="3"/>
      <x:c r="B99" s="3"/>
      <x:c r="C99" s="3" t="str">
        <x:v>Сетевой спрос до разгона, шт/мес</x:v>
      </x:c>
      <x:c r="D99" s="3"/>
      <x:c r="E99" s="13" t="n">
        <x:f>'Параметры'!E56</x:f>
        <x:v>900</x:v>
      </x:c>
      <x:c r="F99" s="13" t="n">
        <x:f>'Параметры'!F56</x:f>
        <x:v>900</x:v>
      </x:c>
      <x:c r="G99" s="13" t="n">
        <x:f>'Параметры'!G56</x:f>
        <x:v>900</x:v>
      </x:c>
      <x:c r="H99" s="13" t="n">
        <x:f>'Параметры'!H56</x:f>
        <x:v>900</x:v>
      </x:c>
      <x:c r="I99" s="13" t="n">
        <x:f>'Параметры'!I56</x:f>
        <x:v>900</x:v>
      </x:c>
      <x:c r="J99" s="13" t="n">
        <x:f>'Параметры'!J56</x:f>
        <x:v>900</x:v>
      </x:c>
      <x:c r="K99" s="13" t="n">
        <x:f>'Параметры'!K56</x:f>
        <x:v>900</x:v>
      </x:c>
      <x:c r="L99" s="13" t="n">
        <x:f>'Параметры'!L56</x:f>
        <x:v>900</x:v>
      </x:c>
      <x:c r="M99" s="13" t="n">
        <x:f>'Параметры'!M56</x:f>
        <x:v>900</x:v>
      </x:c>
      <x:c r="N99" s="13" t="n">
        <x:f>'Параметры'!N56</x:f>
        <x:v>900</x:v>
      </x:c>
      <x:c r="O99" s="13" t="n">
        <x:f>'Параметры'!O56</x:f>
        <x:v>900</x:v>
      </x:c>
      <x:c r="P99" s="13" t="n">
        <x:f>'Параметры'!P56</x:f>
        <x:v>900</x:v>
      </x:c>
      <x:c r="Q99" s="13" t="n">
        <x:f>'Параметры'!Q56</x:f>
        <x:v>900</x:v>
      </x:c>
      <x:c r="R99" s="13" t="n">
        <x:f>'Параметры'!R56</x:f>
        <x:v>900</x:v>
      </x:c>
      <x:c r="S99" s="13" t="n">
        <x:f>'Параметры'!S56</x:f>
        <x:v>900</x:v>
      </x:c>
      <x:c r="T99" s="13" t="n">
        <x:f>'Параметры'!T56</x:f>
        <x:v>900</x:v>
      </x:c>
      <x:c r="U99" s="13" t="n">
        <x:f>'Параметры'!U56</x:f>
        <x:v>900</x:v>
      </x:c>
      <x:c r="V99" s="13" t="n">
        <x:f>'Параметры'!V56</x:f>
        <x:v>900</x:v>
      </x:c>
      <x:c r="W99" s="13" t="n">
        <x:f>'Параметры'!W56</x:f>
        <x:v>900</x:v>
      </x:c>
      <x:c r="X99" s="13" t="n">
        <x:f>'Параметры'!X56</x:f>
        <x:v>900</x:v>
      </x:c>
      <x:c r="Y99" s="13" t="n">
        <x:f>'Параметры'!Y56</x:f>
        <x:v>900</x:v>
      </x:c>
      <x:c r="Z99" s="13" t="n">
        <x:f>'Параметры'!Z56</x:f>
        <x:v>900</x:v>
      </x:c>
      <x:c r="AA99" s="13" t="n">
        <x:f>'Параметры'!AA56</x:f>
        <x:v>900</x:v>
      </x:c>
      <x:c r="AB99" s="13" t="n">
        <x:f>'Параметры'!AB56</x:f>
        <x:v>900</x:v>
      </x:c>
    </x:row>
    <x:row r="100" ht="22" customHeight="1">
      <x:c r="A100" s="3"/>
      <x:c r="B100" s="3"/>
      <x:c r="C100" s="30" t="str">
        <x:v>Коэффициент разгона</x:v>
      </x:c>
      <x:c r="D100" s="30"/>
      <x:c r="E100" s="53" t="n">
        <x:f>'Параметры'!E23</x:f>
        <x:v>0.35</x:v>
      </x:c>
      <x:c r="F100" s="53" t="n">
        <x:f>'Параметры'!F23</x:f>
        <x:v>0.6</x:v>
      </x:c>
      <x:c r="G100" s="53" t="n">
        <x:f>'Параметры'!G23</x:f>
        <x:v>0.8</x:v>
      </x:c>
      <x:c r="H100" s="53" t="n">
        <x:f>'Параметры'!H23</x:f>
        <x:v>1</x:v>
      </x:c>
      <x:c r="I100" s="53" t="n">
        <x:f>'Параметры'!I23</x:f>
        <x:v>1</x:v>
      </x:c>
      <x:c r="J100" s="53" t="n">
        <x:f>'Параметры'!J23</x:f>
        <x:v>1</x:v>
      </x:c>
      <x:c r="K100" s="53" t="n">
        <x:f>'Параметры'!K23</x:f>
        <x:v>1</x:v>
      </x:c>
      <x:c r="L100" s="53" t="n">
        <x:f>'Параметры'!L23</x:f>
        <x:v>1</x:v>
      </x:c>
      <x:c r="M100" s="53" t="n">
        <x:f>'Параметры'!M23</x:f>
        <x:v>1</x:v>
      </x:c>
      <x:c r="N100" s="53" t="n">
        <x:f>'Параметры'!N23</x:f>
        <x:v>1</x:v>
      </x:c>
      <x:c r="O100" s="53" t="n">
        <x:f>'Параметры'!O23</x:f>
        <x:v>1</x:v>
      </x:c>
      <x:c r="P100" s="53" t="n">
        <x:f>'Параметры'!P23</x:f>
        <x:v>1</x:v>
      </x:c>
      <x:c r="Q100" s="53" t="n">
        <x:f>'Параметры'!Q23</x:f>
        <x:v>1</x:v>
      </x:c>
      <x:c r="R100" s="53" t="n">
        <x:f>'Параметры'!R23</x:f>
        <x:v>1</x:v>
      </x:c>
      <x:c r="S100" s="53" t="n">
        <x:f>'Параметры'!S23</x:f>
        <x:v>1</x:v>
      </x:c>
      <x:c r="T100" s="53" t="n">
        <x:f>'Параметры'!T23</x:f>
        <x:v>1</x:v>
      </x:c>
      <x:c r="U100" s="53" t="n">
        <x:f>'Параметры'!U23</x:f>
        <x:v>1</x:v>
      </x:c>
      <x:c r="V100" s="53" t="n">
        <x:f>'Параметры'!V23</x:f>
        <x:v>1</x:v>
      </x:c>
      <x:c r="W100" s="53" t="n">
        <x:f>'Параметры'!W23</x:f>
        <x:v>1</x:v>
      </x:c>
      <x:c r="X100" s="53" t="n">
        <x:f>'Параметры'!X23</x:f>
        <x:v>1</x:v>
      </x:c>
      <x:c r="Y100" s="53" t="n">
        <x:f>'Параметры'!Y23</x:f>
        <x:v>1</x:v>
      </x:c>
      <x:c r="Z100" s="53" t="n">
        <x:f>'Параметры'!Z23</x:f>
        <x:v>1</x:v>
      </x:c>
      <x:c r="AA100" s="53" t="n">
        <x:f>'Параметры'!AA23</x:f>
        <x:v>1</x:v>
      </x:c>
      <x:c r="AB100" s="53" t="n">
        <x:f>'Параметры'!AB23</x:f>
        <x:v>1</x:v>
      </x:c>
    </x:row>
    <x:row r="101" ht="22" customHeight="1">
      <x:c r="A101" s="3"/>
      <x:c r="B101" s="3"/>
      <x:c r="C101" s="47" t="str">
        <x:v>Продано книг, шт</x:v>
      </x:c>
      <x:c r="D101" s="47"/>
      <x:c r="E101" s="48" t="n">
        <x:f>IF(AND(ISNUMBER(E98),ISNUMBER(E99),ISNUMBER(E100)),ROUNDDOWN(MIN(E98,E99)*E100,0),"n.a.")</x:f>
        <x:v>315</x:v>
      </x:c>
      <x:c r="F101" s="48" t="n">
        <x:f>IF(AND(ISNUMBER(F98),ISNUMBER(F99),ISNUMBER(F100)),ROUNDDOWN(MIN(F98,F99)*F100,0),"n.a.")</x:f>
        <x:v>540</x:v>
      </x:c>
      <x:c r="G101" s="48" t="n">
        <x:f>IF(AND(ISNUMBER(G98),ISNUMBER(G99),ISNUMBER(G100)),ROUNDDOWN(MIN(G98,G99)*G100,0),"n.a.")</x:f>
        <x:v>720</x:v>
      </x:c>
      <x:c r="H101" s="48" t="n">
        <x:f>IF(AND(ISNUMBER(H98),ISNUMBER(H99),ISNUMBER(H100)),ROUNDDOWN(MIN(H98,H99)*H100,0),"n.a.")</x:f>
        <x:v>900</x:v>
      </x:c>
      <x:c r="I101" s="48" t="n">
        <x:f>IF(AND(ISNUMBER(I98),ISNUMBER(I99),ISNUMBER(I100)),ROUNDDOWN(MIN(I98,I99)*I100,0),"n.a.")</x:f>
        <x:v>900</x:v>
      </x:c>
      <x:c r="J101" s="48" t="n">
        <x:f>IF(AND(ISNUMBER(J98),ISNUMBER(J99),ISNUMBER(J100)),ROUNDDOWN(MIN(J98,J99)*J100,0),"n.a.")</x:f>
        <x:v>900</x:v>
      </x:c>
      <x:c r="K101" s="48" t="n">
        <x:f>IF(AND(ISNUMBER(K98),ISNUMBER(K99),ISNUMBER(K100)),ROUNDDOWN(MIN(K98,K99)*K100,0),"n.a.")</x:f>
        <x:v>900</x:v>
      </x:c>
      <x:c r="L101" s="48" t="n">
        <x:f>IF(AND(ISNUMBER(L98),ISNUMBER(L99),ISNUMBER(L100)),ROUNDDOWN(MIN(L98,L99)*L100,0),"n.a.")</x:f>
        <x:v>900</x:v>
      </x:c>
      <x:c r="M101" s="48" t="n">
        <x:f>IF(AND(ISNUMBER(M98),ISNUMBER(M99),ISNUMBER(M100)),ROUNDDOWN(MIN(M98,M99)*M100,0),"n.a.")</x:f>
        <x:v>900</x:v>
      </x:c>
      <x:c r="N101" s="48" t="n">
        <x:f>IF(AND(ISNUMBER(N98),ISNUMBER(N99),ISNUMBER(N100)),ROUNDDOWN(MIN(N98,N99)*N100,0),"n.a.")</x:f>
        <x:v>900</x:v>
      </x:c>
      <x:c r="O101" s="48" t="n">
        <x:f>IF(AND(ISNUMBER(O98),ISNUMBER(O99),ISNUMBER(O100)),ROUNDDOWN(MIN(O98,O99)*O100,0),"n.a.")</x:f>
        <x:v>900</x:v>
      </x:c>
      <x:c r="P101" s="48" t="n">
        <x:f>IF(AND(ISNUMBER(P98),ISNUMBER(P99),ISNUMBER(P100)),ROUNDDOWN(MIN(P98,P99)*P100,0),"n.a.")</x:f>
        <x:v>900</x:v>
      </x:c>
      <x:c r="Q101" s="48" t="n">
        <x:f>IF(AND(ISNUMBER(Q98),ISNUMBER(Q99),ISNUMBER(Q100)),ROUNDDOWN(MIN(Q98,Q99)*Q100,0),"n.a.")</x:f>
        <x:v>900</x:v>
      </x:c>
      <x:c r="R101" s="48" t="n">
        <x:f>IF(AND(ISNUMBER(R98),ISNUMBER(R99),ISNUMBER(R100)),ROUNDDOWN(MIN(R98,R99)*R100,0),"n.a.")</x:f>
        <x:v>900</x:v>
      </x:c>
      <x:c r="S101" s="48" t="n">
        <x:f>IF(AND(ISNUMBER(S98),ISNUMBER(S99),ISNUMBER(S100)),ROUNDDOWN(MIN(S98,S99)*S100,0),"n.a.")</x:f>
        <x:v>900</x:v>
      </x:c>
      <x:c r="T101" s="48" t="n">
        <x:f>IF(AND(ISNUMBER(T98),ISNUMBER(T99),ISNUMBER(T100)),ROUNDDOWN(MIN(T98,T99)*T100,0),"n.a.")</x:f>
        <x:v>900</x:v>
      </x:c>
      <x:c r="U101" s="48" t="n">
        <x:f>IF(AND(ISNUMBER(U98),ISNUMBER(U99),ISNUMBER(U100)),ROUNDDOWN(MIN(U98,U99)*U100,0),"n.a.")</x:f>
        <x:v>900</x:v>
      </x:c>
      <x:c r="V101" s="48" t="n">
        <x:f>IF(AND(ISNUMBER(V98),ISNUMBER(V99),ISNUMBER(V100)),ROUNDDOWN(MIN(V98,V99)*V100,0),"n.a.")</x:f>
        <x:v>900</x:v>
      </x:c>
      <x:c r="W101" s="48" t="n">
        <x:f>IF(AND(ISNUMBER(W98),ISNUMBER(W99),ISNUMBER(W100)),ROUNDDOWN(MIN(W98,W99)*W100,0),"n.a.")</x:f>
        <x:v>900</x:v>
      </x:c>
      <x:c r="X101" s="48" t="n">
        <x:f>IF(AND(ISNUMBER(X98),ISNUMBER(X99),ISNUMBER(X100)),ROUNDDOWN(MIN(X98,X99)*X100,0),"n.a.")</x:f>
        <x:v>900</x:v>
      </x:c>
      <x:c r="Y101" s="48" t="n">
        <x:f>IF(AND(ISNUMBER(Y98),ISNUMBER(Y99),ISNUMBER(Y100)),ROUNDDOWN(MIN(Y98,Y99)*Y100,0),"n.a.")</x:f>
        <x:v>900</x:v>
      </x:c>
      <x:c r="Z101" s="48" t="n">
        <x:f>IF(AND(ISNUMBER(Z98),ISNUMBER(Z99),ISNUMBER(Z100)),ROUNDDOWN(MIN(Z98,Z99)*Z100,0),"n.a.")</x:f>
        <x:v>900</x:v>
      </x:c>
      <x:c r="AA101" s="48" t="n">
        <x:f>IF(AND(ISNUMBER(AA98),ISNUMBER(AA99),ISNUMBER(AA100)),ROUNDDOWN(MIN(AA98,AA99)*AA100,0),"n.a.")</x:f>
        <x:v>900</x:v>
      </x:c>
      <x:c r="AB101" s="48" t="n">
        <x:f>IF(AND(ISNUMBER(AB98),ISNUMBER(AB99),ISNUMBER(AB100)),ROUNDDOWN(MIN(AB98,AB99)*AB100,0),"n.a.")</x:f>
        <x:v>900</x:v>
      </x:c>
    </x:row>
    <x:row r="102" ht="22" customHeight="1">
      <x:c r="A102" s="3"/>
      <x:c r="B102" s="3"/>
      <x:c r="C102" s="3" t="str">
        <x:v>Закуплено на замену, шт</x:v>
      </x:c>
      <x:c r="D102" s="3"/>
      <x:c r="E102" s="5" t="n">
        <x:f>E101</x:f>
        <x:v>315</x:v>
      </x:c>
      <x:c r="F102" s="5" t="n">
        <x:f>F101</x:f>
        <x:v>540</x:v>
      </x:c>
      <x:c r="G102" s="5" t="n">
        <x:f>G101</x:f>
        <x:v>720</x:v>
      </x:c>
      <x:c r="H102" s="5" t="n">
        <x:f>H101</x:f>
        <x:v>900</x:v>
      </x:c>
      <x:c r="I102" s="5" t="n">
        <x:f>I101</x:f>
        <x:v>900</x:v>
      </x:c>
      <x:c r="J102" s="5" t="n">
        <x:f>J101</x:f>
        <x:v>900</x:v>
      </x:c>
      <x:c r="K102" s="5" t="n">
        <x:f>K101</x:f>
        <x:v>900</x:v>
      </x:c>
      <x:c r="L102" s="5" t="n">
        <x:f>L101</x:f>
        <x:v>900</x:v>
      </x:c>
      <x:c r="M102" s="5" t="n">
        <x:f>M101</x:f>
        <x:v>900</x:v>
      </x:c>
      <x:c r="N102" s="5" t="n">
        <x:f>N101</x:f>
        <x:v>900</x:v>
      </x:c>
      <x:c r="O102" s="5" t="n">
        <x:f>O101</x:f>
        <x:v>900</x:v>
      </x:c>
      <x:c r="P102" s="5" t="n">
        <x:f>P101</x:f>
        <x:v>900</x:v>
      </x:c>
      <x:c r="Q102" s="5" t="n">
        <x:f>Q101</x:f>
        <x:v>900</x:v>
      </x:c>
      <x:c r="R102" s="5" t="n">
        <x:f>R101</x:f>
        <x:v>900</x:v>
      </x:c>
      <x:c r="S102" s="5" t="n">
        <x:f>S101</x:f>
        <x:v>900</x:v>
      </x:c>
      <x:c r="T102" s="5" t="n">
        <x:f>T101</x:f>
        <x:v>900</x:v>
      </x:c>
      <x:c r="U102" s="5" t="n">
        <x:f>U101</x:f>
        <x:v>900</x:v>
      </x:c>
      <x:c r="V102" s="5" t="n">
        <x:f>V101</x:f>
        <x:v>900</x:v>
      </x:c>
      <x:c r="W102" s="5" t="n">
        <x:f>W101</x:f>
        <x:v>900</x:v>
      </x:c>
      <x:c r="X102" s="5" t="n">
        <x:f>X101</x:f>
        <x:v>900</x:v>
      </x:c>
      <x:c r="Y102" s="5" t="n">
        <x:f>Y101</x:f>
        <x:v>900</x:v>
      </x:c>
      <x:c r="Z102" s="5" t="n">
        <x:f>Z101</x:f>
        <x:v>900</x:v>
      </x:c>
      <x:c r="AA102" s="5" t="n">
        <x:f>AA101</x:f>
        <x:v>900</x:v>
      </x:c>
      <x:c r="AB102" s="5" t="n">
        <x:f>AB101</x:f>
        <x:v>900</x:v>
      </x:c>
    </x:row>
    <x:row r="103" ht="22" customHeight="1">
      <x:c r="A103" s="3"/>
      <x:c r="B103" s="3"/>
      <x:c r="C103" s="47" t="str">
        <x:v>Запас на конец, шт</x:v>
      </x:c>
      <x:c r="D103" s="47"/>
      <x:c r="E103" s="48" t="n">
        <x:f>E98+E102-E101</x:f>
        <x:v>15000</x:v>
      </x:c>
      <x:c r="F103" s="48" t="n">
        <x:f>F98+F102-F101</x:f>
        <x:v>15000</x:v>
      </x:c>
      <x:c r="G103" s="48" t="n">
        <x:f>G98+G102-G101</x:f>
        <x:v>15000</x:v>
      </x:c>
      <x:c r="H103" s="48" t="n">
        <x:f>H98+H102-H101</x:f>
        <x:v>15000</x:v>
      </x:c>
      <x:c r="I103" s="48" t="n">
        <x:f>I98+I102-I101</x:f>
        <x:v>15000</x:v>
      </x:c>
      <x:c r="J103" s="48" t="n">
        <x:f>J98+J102-J101</x:f>
        <x:v>15000</x:v>
      </x:c>
      <x:c r="K103" s="48" t="n">
        <x:f>K98+K102-K101</x:f>
        <x:v>15000</x:v>
      </x:c>
      <x:c r="L103" s="48" t="n">
        <x:f>L98+L102-L101</x:f>
        <x:v>15000</x:v>
      </x:c>
      <x:c r="M103" s="48" t="n">
        <x:f>M98+M102-M101</x:f>
        <x:v>15000</x:v>
      </x:c>
      <x:c r="N103" s="48" t="n">
        <x:f>N98+N102-N101</x:f>
        <x:v>15000</x:v>
      </x:c>
      <x:c r="O103" s="48" t="n">
        <x:f>O98+O102-O101</x:f>
        <x:v>15000</x:v>
      </x:c>
      <x:c r="P103" s="48" t="n">
        <x:f>P98+P102-P101</x:f>
        <x:v>15000</x:v>
      </x:c>
      <x:c r="Q103" s="48" t="n">
        <x:f>Q98+Q102-Q101</x:f>
        <x:v>15000</x:v>
      </x:c>
      <x:c r="R103" s="48" t="n">
        <x:f>R98+R102-R101</x:f>
        <x:v>15000</x:v>
      </x:c>
      <x:c r="S103" s="48" t="n">
        <x:f>S98+S102-S101</x:f>
        <x:v>15000</x:v>
      </x:c>
      <x:c r="T103" s="48" t="n">
        <x:f>T98+T102-T101</x:f>
        <x:v>15000</x:v>
      </x:c>
      <x:c r="U103" s="48" t="n">
        <x:f>U98+U102-U101</x:f>
        <x:v>15000</x:v>
      </x:c>
      <x:c r="V103" s="48" t="n">
        <x:f>V98+V102-V101</x:f>
        <x:v>15000</x:v>
      </x:c>
      <x:c r="W103" s="48" t="n">
        <x:f>W98+W102-W101</x:f>
        <x:v>15000</x:v>
      </x:c>
      <x:c r="X103" s="48" t="n">
        <x:f>X98+X102-X101</x:f>
        <x:v>15000</x:v>
      </x:c>
      <x:c r="Y103" s="48" t="n">
        <x:f>Y98+Y102-Y101</x:f>
        <x:v>15000</x:v>
      </x:c>
      <x:c r="Z103" s="48" t="n">
        <x:f>Z98+Z102-Z101</x:f>
        <x:v>15000</x:v>
      </x:c>
      <x:c r="AA103" s="48" t="n">
        <x:f>AA98+AA102-AA101</x:f>
        <x:v>15000</x:v>
      </x:c>
      <x:c r="AB103" s="48" t="n">
        <x:f>AB98+AB102-AB101</x:f>
        <x:v>15000</x:v>
      </x:c>
    </x:row>
    <x:row r="104" ht="22" customHeight="1">
      <x:c r="A104" s="3"/>
      <x:c r="B104" s="3"/>
      <x:c r="C104" s="3"/>
      <x:c r="D104" s="3"/>
      <x:c r="E104" s="5"/>
      <x:c r="F104" s="5"/>
      <x:c r="G104" s="5"/>
      <x:c r="H104" s="5"/>
      <x:c r="I104" s="5"/>
      <x:c r="J104" s="5"/>
      <x:c r="K104" s="5"/>
      <x:c r="L104" s="5"/>
      <x:c r="M104" s="5"/>
      <x:c r="N104" s="5"/>
      <x:c r="O104" s="5"/>
      <x:c r="P104" s="5"/>
      <x:c r="Q104" s="5"/>
      <x:c r="R104" s="5"/>
      <x:c r="S104" s="5"/>
      <x:c r="T104" s="5"/>
      <x:c r="U104" s="5"/>
      <x:c r="V104" s="5"/>
      <x:c r="W104" s="5"/>
      <x:c r="X104" s="5"/>
      <x:c r="Y104" s="5"/>
      <x:c r="Z104" s="5"/>
      <x:c r="AA104" s="5"/>
      <x:c r="AB104" s="5"/>
    </x:row>
    <x:row r="105" ht="22" customHeight="1">
      <x:c r="A105" s="3"/>
      <x:c r="B105" s="3"/>
      <x:c r="C105" s="3" t="str">
        <x:v>Вклад на одну книгу, ₽</x:v>
      </x:c>
      <x:c r="D105" s="3"/>
      <x:c r="E105" s="13" t="n">
        <x:f>'Параметры'!E26</x:f>
        <x:v>400</x:v>
      </x:c>
      <x:c r="F105" s="13" t="n">
        <x:f>'Параметры'!F26</x:f>
        <x:v>400</x:v>
      </x:c>
      <x:c r="G105" s="13" t="n">
        <x:f>'Параметры'!G26</x:f>
        <x:v>400</x:v>
      </x:c>
      <x:c r="H105" s="13" t="n">
        <x:f>'Параметры'!H26</x:f>
        <x:v>400</x:v>
      </x:c>
      <x:c r="I105" s="13" t="n">
        <x:f>'Параметры'!I26</x:f>
        <x:v>400</x:v>
      </x:c>
      <x:c r="J105" s="13" t="n">
        <x:f>'Параметры'!J26</x:f>
        <x:v>400</x:v>
      </x:c>
      <x:c r="K105" s="13" t="n">
        <x:f>'Параметры'!K26</x:f>
        <x:v>400</x:v>
      </x:c>
      <x:c r="L105" s="13" t="n">
        <x:f>'Параметры'!L26</x:f>
        <x:v>400</x:v>
      </x:c>
      <x:c r="M105" s="13" t="n">
        <x:f>'Параметры'!M26</x:f>
        <x:v>400</x:v>
      </x:c>
      <x:c r="N105" s="13" t="n">
        <x:f>'Параметры'!N26</x:f>
        <x:v>400</x:v>
      </x:c>
      <x:c r="O105" s="13" t="n">
        <x:f>'Параметры'!O26</x:f>
        <x:v>400</x:v>
      </x:c>
      <x:c r="P105" s="13" t="n">
        <x:f>'Параметры'!P26</x:f>
        <x:v>400</x:v>
      </x:c>
      <x:c r="Q105" s="13" t="n">
        <x:f>'Параметры'!Q26</x:f>
        <x:v>400</x:v>
      </x:c>
      <x:c r="R105" s="13" t="n">
        <x:f>'Параметры'!R26</x:f>
        <x:v>400</x:v>
      </x:c>
      <x:c r="S105" s="13" t="n">
        <x:f>'Параметры'!S26</x:f>
        <x:v>400</x:v>
      </x:c>
      <x:c r="T105" s="13" t="n">
        <x:f>'Параметры'!T26</x:f>
        <x:v>400</x:v>
      </x:c>
      <x:c r="U105" s="13" t="n">
        <x:f>'Параметры'!U26</x:f>
        <x:v>400</x:v>
      </x:c>
      <x:c r="V105" s="13" t="n">
        <x:f>'Параметры'!V26</x:f>
        <x:v>400</x:v>
      </x:c>
      <x:c r="W105" s="13" t="n">
        <x:f>'Параметры'!W26</x:f>
        <x:v>400</x:v>
      </x:c>
      <x:c r="X105" s="13" t="n">
        <x:f>'Параметры'!X26</x:f>
        <x:v>400</x:v>
      </x:c>
      <x:c r="Y105" s="13" t="n">
        <x:f>'Параметры'!Y26</x:f>
        <x:v>400</x:v>
      </x:c>
      <x:c r="Z105" s="13" t="n">
        <x:f>'Параметры'!Z26</x:f>
        <x:v>400</x:v>
      </x:c>
      <x:c r="AA105" s="13" t="n">
        <x:f>'Параметры'!AA26</x:f>
        <x:v>400</x:v>
      </x:c>
      <x:c r="AB105" s="13" t="n">
        <x:f>'Параметры'!AB26</x:f>
        <x:v>400</x:v>
      </x:c>
    </x:row>
    <x:row r="106" ht="22" customHeight="1">
      <x:c r="A106" s="3"/>
      <x:c r="B106" s="3"/>
      <x:c r="C106" s="3" t="str">
        <x:v>Вклад проданных книг, ₽</x:v>
      </x:c>
      <x:c r="D106" s="3"/>
      <x:c r="E106" s="5" t="n">
        <x:f>E101*E105</x:f>
        <x:v>126000</x:v>
      </x:c>
      <x:c r="F106" s="5" t="n">
        <x:f>F101*F105</x:f>
        <x:v>216000</x:v>
      </x:c>
      <x:c r="G106" s="5" t="n">
        <x:f>G101*G105</x:f>
        <x:v>288000</x:v>
      </x:c>
      <x:c r="H106" s="5" t="n">
        <x:f>H101*H105</x:f>
        <x:v>360000</x:v>
      </x:c>
      <x:c r="I106" s="5" t="n">
        <x:f>I101*I105</x:f>
        <x:v>360000</x:v>
      </x:c>
      <x:c r="J106" s="5" t="n">
        <x:f>J101*J105</x:f>
        <x:v>360000</x:v>
      </x:c>
      <x:c r="K106" s="5" t="n">
        <x:f>K101*K105</x:f>
        <x:v>360000</x:v>
      </x:c>
      <x:c r="L106" s="5" t="n">
        <x:f>L101*L105</x:f>
        <x:v>360000</x:v>
      </x:c>
      <x:c r="M106" s="5" t="n">
        <x:f>M101*M105</x:f>
        <x:v>360000</x:v>
      </x:c>
      <x:c r="N106" s="5" t="n">
        <x:f>N101*N105</x:f>
        <x:v>360000</x:v>
      </x:c>
      <x:c r="O106" s="5" t="n">
        <x:f>O101*O105</x:f>
        <x:v>360000</x:v>
      </x:c>
      <x:c r="P106" s="5" t="n">
        <x:f>P101*P105</x:f>
        <x:v>360000</x:v>
      </x:c>
      <x:c r="Q106" s="5" t="n">
        <x:f>Q101*Q105</x:f>
        <x:v>360000</x:v>
      </x:c>
      <x:c r="R106" s="5" t="n">
        <x:f>R101*R105</x:f>
        <x:v>360000</x:v>
      </x:c>
      <x:c r="S106" s="5" t="n">
        <x:f>S101*S105</x:f>
        <x:v>360000</x:v>
      </x:c>
      <x:c r="T106" s="5" t="n">
        <x:f>T101*T105</x:f>
        <x:v>360000</x:v>
      </x:c>
      <x:c r="U106" s="5" t="n">
        <x:f>U101*U105</x:f>
        <x:v>360000</x:v>
      </x:c>
      <x:c r="V106" s="5" t="n">
        <x:f>V101*V105</x:f>
        <x:v>360000</x:v>
      </x:c>
      <x:c r="W106" s="5" t="n">
        <x:f>W101*W105</x:f>
        <x:v>360000</x:v>
      </x:c>
      <x:c r="X106" s="5" t="n">
        <x:f>X101*X105</x:f>
        <x:v>360000</x:v>
      </x:c>
      <x:c r="Y106" s="5" t="n">
        <x:f>Y101*Y105</x:f>
        <x:v>360000</x:v>
      </x:c>
      <x:c r="Z106" s="5" t="n">
        <x:f>Z101*Z105</x:f>
        <x:v>360000</x:v>
      </x:c>
      <x:c r="AA106" s="5" t="n">
        <x:f>AA101*AA105</x:f>
        <x:v>360000</x:v>
      </x:c>
      <x:c r="AB106" s="5" t="n">
        <x:f>AB101*AB105</x:f>
        <x:v>360000</x:v>
      </x:c>
    </x:row>
    <x:row r="107" ht="22" customHeight="1">
      <x:c r="A107" s="3"/>
      <x:c r="B107" s="3"/>
      <x:c r="C107" s="3" t="str">
        <x:v>Прямой результат ПВЗ, ₽</x:v>
      </x:c>
      <x:c r="D107" s="3"/>
      <x:c r="E107" s="13" t="n">
        <x:f>'Параметры'!E31*$G$9</x:f>
        <x:v>0</x:v>
      </x:c>
      <x:c r="F107" s="13" t="n">
        <x:f>'Параметры'!F31*$G$9</x:f>
        <x:v>0</x:v>
      </x:c>
      <x:c r="G107" s="13" t="n">
        <x:f>'Параметры'!G31*$G$9</x:f>
        <x:v>0</x:v>
      </x:c>
      <x:c r="H107" s="13" t="n">
        <x:f>'Параметры'!H31*$G$9</x:f>
        <x:v>0</x:v>
      </x:c>
      <x:c r="I107" s="13" t="n">
        <x:f>'Параметры'!I31*$G$9</x:f>
        <x:v>0</x:v>
      </x:c>
      <x:c r="J107" s="13" t="n">
        <x:f>'Параметры'!J31*$G$9</x:f>
        <x:v>0</x:v>
      </x:c>
      <x:c r="K107" s="13" t="n">
        <x:f>'Параметры'!K31*$G$9</x:f>
        <x:v>0</x:v>
      </x:c>
      <x:c r="L107" s="13" t="n">
        <x:f>'Параметры'!L31*$G$9</x:f>
        <x:v>0</x:v>
      </x:c>
      <x:c r="M107" s="13" t="n">
        <x:f>'Параметры'!M31*$G$9</x:f>
        <x:v>0</x:v>
      </x:c>
      <x:c r="N107" s="13" t="n">
        <x:f>'Параметры'!N31*$G$9</x:f>
        <x:v>0</x:v>
      </x:c>
      <x:c r="O107" s="13" t="n">
        <x:f>'Параметры'!O31*$G$9</x:f>
        <x:v>0</x:v>
      </x:c>
      <x:c r="P107" s="13" t="n">
        <x:f>'Параметры'!P31*$G$9</x:f>
        <x:v>0</x:v>
      </x:c>
      <x:c r="Q107" s="13" t="n">
        <x:f>'Параметры'!Q31*$G$9</x:f>
        <x:v>0</x:v>
      </x:c>
      <x:c r="R107" s="13" t="n">
        <x:f>'Параметры'!R31*$G$9</x:f>
        <x:v>0</x:v>
      </x:c>
      <x:c r="S107" s="13" t="n">
        <x:f>'Параметры'!S31*$G$9</x:f>
        <x:v>0</x:v>
      </x:c>
      <x:c r="T107" s="13" t="n">
        <x:f>'Параметры'!T31*$G$9</x:f>
        <x:v>0</x:v>
      </x:c>
      <x:c r="U107" s="13" t="n">
        <x:f>'Параметры'!U31*$G$9</x:f>
        <x:v>0</x:v>
      </x:c>
      <x:c r="V107" s="13" t="n">
        <x:f>'Параметры'!V31*$G$9</x:f>
        <x:v>0</x:v>
      </x:c>
      <x:c r="W107" s="13" t="n">
        <x:f>'Параметры'!W31*$G$9</x:f>
        <x:v>0</x:v>
      </x:c>
      <x:c r="X107" s="13" t="n">
        <x:f>'Параметры'!X31*$G$9</x:f>
        <x:v>0</x:v>
      </x:c>
      <x:c r="Y107" s="13" t="n">
        <x:f>'Параметры'!Y31*$G$9</x:f>
        <x:v>0</x:v>
      </x:c>
      <x:c r="Z107" s="13" t="n">
        <x:f>'Параметры'!Z31*$G$9</x:f>
        <x:v>0</x:v>
      </x:c>
      <x:c r="AA107" s="13" t="n">
        <x:f>'Параметры'!AA31*$G$9</x:f>
        <x:v>0</x:v>
      </x:c>
      <x:c r="AB107" s="13" t="n">
        <x:f>'Параметры'!AB31*$G$9</x:f>
        <x:v>0</x:v>
      </x:c>
    </x:row>
    <x:row r="108" ht="22" customHeight="1">
      <x:c r="A108" s="3"/>
      <x:c r="B108" s="3"/>
      <x:c r="C108" s="3" t="str">
        <x:v>Чистый результат допсервисов, ₽</x:v>
      </x:c>
      <x:c r="D108" s="3"/>
      <x:c r="E108" s="13" t="n">
        <x:f>'Параметры'!E41*$G$9</x:f>
        <x:v>0</x:v>
      </x:c>
      <x:c r="F108" s="13" t="n">
        <x:f>'Параметры'!F41*$G$9</x:f>
        <x:v>0</x:v>
      </x:c>
      <x:c r="G108" s="13" t="n">
        <x:f>'Параметры'!G41*$G$9</x:f>
        <x:v>0</x:v>
      </x:c>
      <x:c r="H108" s="13" t="n">
        <x:f>'Параметры'!H41*$G$9</x:f>
        <x:v>0</x:v>
      </x:c>
      <x:c r="I108" s="13" t="n">
        <x:f>'Параметры'!I41*$G$9</x:f>
        <x:v>0</x:v>
      </x:c>
      <x:c r="J108" s="13" t="n">
        <x:f>'Параметры'!J41*$G$9</x:f>
        <x:v>0</x:v>
      </x:c>
      <x:c r="K108" s="13" t="n">
        <x:f>'Параметры'!K41*$G$9</x:f>
        <x:v>0</x:v>
      </x:c>
      <x:c r="L108" s="13" t="n">
        <x:f>'Параметры'!L41*$G$9</x:f>
        <x:v>0</x:v>
      </x:c>
      <x:c r="M108" s="13" t="n">
        <x:f>'Параметры'!M41*$G$9</x:f>
        <x:v>0</x:v>
      </x:c>
      <x:c r="N108" s="13" t="n">
        <x:f>'Параметры'!N41*$G$9</x:f>
        <x:v>0</x:v>
      </x:c>
      <x:c r="O108" s="13" t="n">
        <x:f>'Параметры'!O41*$G$9</x:f>
        <x:v>0</x:v>
      </x:c>
      <x:c r="P108" s="13" t="n">
        <x:f>'Параметры'!P41*$G$9</x:f>
        <x:v>0</x:v>
      </x:c>
      <x:c r="Q108" s="13" t="n">
        <x:f>'Параметры'!Q41*$G$9</x:f>
        <x:v>0</x:v>
      </x:c>
      <x:c r="R108" s="13" t="n">
        <x:f>'Параметры'!R41*$G$9</x:f>
        <x:v>0</x:v>
      </x:c>
      <x:c r="S108" s="13" t="n">
        <x:f>'Параметры'!S41*$G$9</x:f>
        <x:v>0</x:v>
      </x:c>
      <x:c r="T108" s="13" t="n">
        <x:f>'Параметры'!T41*$G$9</x:f>
        <x:v>0</x:v>
      </x:c>
      <x:c r="U108" s="13" t="n">
        <x:f>'Параметры'!U41*$G$9</x:f>
        <x:v>0</x:v>
      </x:c>
      <x:c r="V108" s="13" t="n">
        <x:f>'Параметры'!V41*$G$9</x:f>
        <x:v>0</x:v>
      </x:c>
      <x:c r="W108" s="13" t="n">
        <x:f>'Параметры'!W41*$G$9</x:f>
        <x:v>0</x:v>
      </x:c>
      <x:c r="X108" s="13" t="n">
        <x:f>'Параметры'!X41*$G$9</x:f>
        <x:v>0</x:v>
      </x:c>
      <x:c r="Y108" s="13" t="n">
        <x:f>'Параметры'!Y41*$G$9</x:f>
        <x:v>0</x:v>
      </x:c>
      <x:c r="Z108" s="13" t="n">
        <x:f>'Параметры'!Z41*$G$9</x:f>
        <x:v>0</x:v>
      </x:c>
      <x:c r="AA108" s="13" t="n">
        <x:f>'Параметры'!AA41*$G$9</x:f>
        <x:v>0</x:v>
      </x:c>
      <x:c r="AB108" s="13" t="n">
        <x:f>'Параметры'!AB41*$G$9</x:f>
        <x:v>0</x:v>
      </x:c>
    </x:row>
    <x:row r="109" ht="22" customHeight="1">
      <x:c r="A109" s="3"/>
      <x:c r="B109" s="3"/>
      <x:c r="C109" s="3" t="str">
        <x:v>Дополнительный труд по книгам, ₽</x:v>
      </x:c>
      <x:c r="D109" s="3"/>
      <x:c r="E109" s="13" t="n">
        <x:f>'Параметры'!E36*$G$9</x:f>
        <x:v>90000</x:v>
      </x:c>
      <x:c r="F109" s="13" t="n">
        <x:f>'Параметры'!F36*$G$9</x:f>
        <x:v>90000</x:v>
      </x:c>
      <x:c r="G109" s="13" t="n">
        <x:f>'Параметры'!G36*$G$9</x:f>
        <x:v>90000</x:v>
      </x:c>
      <x:c r="H109" s="13" t="n">
        <x:f>'Параметры'!H36*$G$9</x:f>
        <x:v>90000</x:v>
      </x:c>
      <x:c r="I109" s="13" t="n">
        <x:f>'Параметры'!I36*$G$9</x:f>
        <x:v>90000</x:v>
      </x:c>
      <x:c r="J109" s="13" t="n">
        <x:f>'Параметры'!J36*$G$9</x:f>
        <x:v>90000</x:v>
      </x:c>
      <x:c r="K109" s="13" t="n">
        <x:f>'Параметры'!K36*$G$9</x:f>
        <x:v>90000</x:v>
      </x:c>
      <x:c r="L109" s="13" t="n">
        <x:f>'Параметры'!L36*$G$9</x:f>
        <x:v>90000</x:v>
      </x:c>
      <x:c r="M109" s="13" t="n">
        <x:f>'Параметры'!M36*$G$9</x:f>
        <x:v>90000</x:v>
      </x:c>
      <x:c r="N109" s="13" t="n">
        <x:f>'Параметры'!N36*$G$9</x:f>
        <x:v>90000</x:v>
      </x:c>
      <x:c r="O109" s="13" t="n">
        <x:f>'Параметры'!O36*$G$9</x:f>
        <x:v>90000</x:v>
      </x:c>
      <x:c r="P109" s="13" t="n">
        <x:f>'Параметры'!P36*$G$9</x:f>
        <x:v>90000</x:v>
      </x:c>
      <x:c r="Q109" s="13" t="n">
        <x:f>'Параметры'!Q36*$G$9</x:f>
        <x:v>90000</x:v>
      </x:c>
      <x:c r="R109" s="13" t="n">
        <x:f>'Параметры'!R36*$G$9</x:f>
        <x:v>90000</x:v>
      </x:c>
      <x:c r="S109" s="13" t="n">
        <x:f>'Параметры'!S36*$G$9</x:f>
        <x:v>90000</x:v>
      </x:c>
      <x:c r="T109" s="13" t="n">
        <x:f>'Параметры'!T36*$G$9</x:f>
        <x:v>90000</x:v>
      </x:c>
      <x:c r="U109" s="13" t="n">
        <x:f>'Параметры'!U36*$G$9</x:f>
        <x:v>90000</x:v>
      </x:c>
      <x:c r="V109" s="13" t="n">
        <x:f>'Параметры'!V36*$G$9</x:f>
        <x:v>90000</x:v>
      </x:c>
      <x:c r="W109" s="13" t="n">
        <x:f>'Параметры'!W36*$G$9</x:f>
        <x:v>90000</x:v>
      </x:c>
      <x:c r="X109" s="13" t="n">
        <x:f>'Параметры'!X36*$G$9</x:f>
        <x:v>90000</x:v>
      </x:c>
      <x:c r="Y109" s="13" t="n">
        <x:f>'Параметры'!Y36*$G$9</x:f>
        <x:v>90000</x:v>
      </x:c>
      <x:c r="Z109" s="13" t="n">
        <x:f>'Параметры'!Z36*$G$9</x:f>
        <x:v>90000</x:v>
      </x:c>
      <x:c r="AA109" s="13" t="n">
        <x:f>'Параметры'!AA36*$G$9</x:f>
        <x:v>90000</x:v>
      </x:c>
      <x:c r="AB109" s="13" t="n">
        <x:f>'Параметры'!AB36*$G$9</x:f>
        <x:v>90000</x:v>
      </x:c>
    </x:row>
    <x:row r="110" ht="22" customHeight="1">
      <x:c r="A110" s="3"/>
      <x:c r="B110" s="3"/>
      <x:c r="C110" s="3" t="str">
        <x:v>Общие расходы центра, ₽</x:v>
      </x:c>
      <x:c r="D110" s="3"/>
      <x:c r="E110" s="5" t="n">
        <x:f>$G$18</x:f>
        <x:v>55000</x:v>
      </x:c>
      <x:c r="F110" s="5" t="n">
        <x:f>$G$18</x:f>
        <x:v>55000</x:v>
      </x:c>
      <x:c r="G110" s="5" t="n">
        <x:f>$G$18</x:f>
        <x:v>55000</x:v>
      </x:c>
      <x:c r="H110" s="5" t="n">
        <x:f>$G$18</x:f>
        <x:v>55000</x:v>
      </x:c>
      <x:c r="I110" s="5" t="n">
        <x:f>$G$18</x:f>
        <x:v>55000</x:v>
      </x:c>
      <x:c r="J110" s="5" t="n">
        <x:f>$G$18</x:f>
        <x:v>55000</x:v>
      </x:c>
      <x:c r="K110" s="5" t="n">
        <x:f>$G$18</x:f>
        <x:v>55000</x:v>
      </x:c>
      <x:c r="L110" s="5" t="n">
        <x:f>$G$18</x:f>
        <x:v>55000</x:v>
      </x:c>
      <x:c r="M110" s="5" t="n">
        <x:f>$G$18</x:f>
        <x:v>55000</x:v>
      </x:c>
      <x:c r="N110" s="5" t="n">
        <x:f>$G$18</x:f>
        <x:v>55000</x:v>
      </x:c>
      <x:c r="O110" s="5" t="n">
        <x:f>$G$18</x:f>
        <x:v>55000</x:v>
      </x:c>
      <x:c r="P110" s="5" t="n">
        <x:f>$G$18</x:f>
        <x:v>55000</x:v>
      </x:c>
      <x:c r="Q110" s="5" t="n">
        <x:f>$G$18</x:f>
        <x:v>55000</x:v>
      </x:c>
      <x:c r="R110" s="5" t="n">
        <x:f>$G$18</x:f>
        <x:v>55000</x:v>
      </x:c>
      <x:c r="S110" s="5" t="n">
        <x:f>$G$18</x:f>
        <x:v>55000</x:v>
      </x:c>
      <x:c r="T110" s="5" t="n">
        <x:f>$G$18</x:f>
        <x:v>55000</x:v>
      </x:c>
      <x:c r="U110" s="5" t="n">
        <x:f>$G$18</x:f>
        <x:v>55000</x:v>
      </x:c>
      <x:c r="V110" s="5" t="n">
        <x:f>$G$18</x:f>
        <x:v>55000</x:v>
      </x:c>
      <x:c r="W110" s="5" t="n">
        <x:f>$G$18</x:f>
        <x:v>55000</x:v>
      </x:c>
      <x:c r="X110" s="5" t="n">
        <x:f>$G$18</x:f>
        <x:v>55000</x:v>
      </x:c>
      <x:c r="Y110" s="5" t="n">
        <x:f>$G$18</x:f>
        <x:v>55000</x:v>
      </x:c>
      <x:c r="Z110" s="5" t="n">
        <x:f>$G$18</x:f>
        <x:v>55000</x:v>
      </x:c>
      <x:c r="AA110" s="5" t="n">
        <x:f>$G$18</x:f>
        <x:v>55000</x:v>
      </x:c>
      <x:c r="AB110" s="5" t="n">
        <x:f>$G$18</x:f>
        <x:v>55000</x:v>
      </x:c>
    </x:row>
    <x:row r="111" ht="22" customHeight="1">
      <x:c r="A111" s="3"/>
      <x:c r="B111" s="3"/>
      <x:c r="C111" s="47" t="str">
        <x:v>Опер. результат до налогов, ₽</x:v>
      </x:c>
      <x:c r="D111" s="47"/>
      <x:c r="E111" s="49" t="n">
        <x:f>SUM(E106:E108)-E109-E110</x:f>
        <x:v>-19000</x:v>
      </x:c>
      <x:c r="F111" s="49" t="n">
        <x:f>SUM(F106:F108)-F109-F110</x:f>
        <x:v>71000</x:v>
      </x:c>
      <x:c r="G111" s="49" t="n">
        <x:f>SUM(G106:G108)-G109-G110</x:f>
        <x:v>143000</x:v>
      </x:c>
      <x:c r="H111" s="49" t="n">
        <x:f>SUM(H106:H108)-H109-H110</x:f>
        <x:v>215000</x:v>
      </x:c>
      <x:c r="I111" s="49" t="n">
        <x:f>SUM(I106:I108)-I109-I110</x:f>
        <x:v>215000</x:v>
      </x:c>
      <x:c r="J111" s="49" t="n">
        <x:f>SUM(J106:J108)-J109-J110</x:f>
        <x:v>215000</x:v>
      </x:c>
      <x:c r="K111" s="49" t="n">
        <x:f>SUM(K106:K108)-K109-K110</x:f>
        <x:v>215000</x:v>
      </x:c>
      <x:c r="L111" s="49" t="n">
        <x:f>SUM(L106:L108)-L109-L110</x:f>
        <x:v>215000</x:v>
      </x:c>
      <x:c r="M111" s="49" t="n">
        <x:f>SUM(M106:M108)-M109-M110</x:f>
        <x:v>215000</x:v>
      </x:c>
      <x:c r="N111" s="49" t="n">
        <x:f>SUM(N106:N108)-N109-N110</x:f>
        <x:v>215000</x:v>
      </x:c>
      <x:c r="O111" s="49" t="n">
        <x:f>SUM(O106:O108)-O109-O110</x:f>
        <x:v>215000</x:v>
      </x:c>
      <x:c r="P111" s="49" t="n">
        <x:f>SUM(P106:P108)-P109-P110</x:f>
        <x:v>215000</x:v>
      </x:c>
      <x:c r="Q111" s="49" t="n">
        <x:f>SUM(Q106:Q108)-Q109-Q110</x:f>
        <x:v>215000</x:v>
      </x:c>
      <x:c r="R111" s="49" t="n">
        <x:f>SUM(R106:R108)-R109-R110</x:f>
        <x:v>215000</x:v>
      </x:c>
      <x:c r="S111" s="49" t="n">
        <x:f>SUM(S106:S108)-S109-S110</x:f>
        <x:v>215000</x:v>
      </x:c>
      <x:c r="T111" s="49" t="n">
        <x:f>SUM(T106:T108)-T109-T110</x:f>
        <x:v>215000</x:v>
      </x:c>
      <x:c r="U111" s="49" t="n">
        <x:f>SUM(U106:U108)-U109-U110</x:f>
        <x:v>215000</x:v>
      </x:c>
      <x:c r="V111" s="49" t="n">
        <x:f>SUM(V106:V108)-V109-V110</x:f>
        <x:v>215000</x:v>
      </x:c>
      <x:c r="W111" s="49" t="n">
        <x:f>SUM(W106:W108)-W109-W110</x:f>
        <x:v>215000</x:v>
      </x:c>
      <x:c r="X111" s="49" t="n">
        <x:f>SUM(X106:X108)-X109-X110</x:f>
        <x:v>215000</x:v>
      </x:c>
      <x:c r="Y111" s="49" t="n">
        <x:f>SUM(Y106:Y108)-Y109-Y110</x:f>
        <x:v>215000</x:v>
      </x:c>
      <x:c r="Z111" s="49" t="n">
        <x:f>SUM(Z106:Z108)-Z109-Z110</x:f>
        <x:v>215000</x:v>
      </x:c>
      <x:c r="AA111" s="49" t="n">
        <x:f>SUM(AA106:AA108)-AA109-AA110</x:f>
        <x:v>215000</x:v>
      </x:c>
      <x:c r="AB111" s="49" t="n">
        <x:f>SUM(AB106:AB108)-AB109-AB110</x:f>
        <x:v>215000</x:v>
      </x:c>
    </x:row>
    <x:row r="112" ht="22" customHeight="1">
      <x:c r="A112" s="3"/>
      <x:c r="B112" s="3"/>
      <x:c r="C112" s="3" t="str">
        <x:v>Опер. результат накопленным, ₽</x:v>
      </x:c>
      <x:c r="D112" s="3"/>
      <x:c r="E112" s="5" t="n">
        <x:f>E111</x:f>
        <x:v>-19000</x:v>
      </x:c>
      <x:c r="F112" s="5" t="n">
        <x:f>E112+F111</x:f>
        <x:v>52000</x:v>
      </x:c>
      <x:c r="G112" s="5" t="n">
        <x:f>F112+G111</x:f>
        <x:v>195000</x:v>
      </x:c>
      <x:c r="H112" s="5" t="n">
        <x:f>G112+H111</x:f>
        <x:v>410000</x:v>
      </x:c>
      <x:c r="I112" s="5" t="n">
        <x:f>H112+I111</x:f>
        <x:v>625000</x:v>
      </x:c>
      <x:c r="J112" s="5" t="n">
        <x:f>I112+J111</x:f>
        <x:v>840000</x:v>
      </x:c>
      <x:c r="K112" s="5" t="n">
        <x:f>J112+K111</x:f>
        <x:v>1055000</x:v>
      </x:c>
      <x:c r="L112" s="5" t="n">
        <x:f>K112+L111</x:f>
        <x:v>1270000</x:v>
      </x:c>
      <x:c r="M112" s="5" t="n">
        <x:f>L112+M111</x:f>
        <x:v>1485000</x:v>
      </x:c>
      <x:c r="N112" s="5" t="n">
        <x:f>M112+N111</x:f>
        <x:v>1700000</x:v>
      </x:c>
      <x:c r="O112" s="5" t="n">
        <x:f>N112+O111</x:f>
        <x:v>1915000</x:v>
      </x:c>
      <x:c r="P112" s="5" t="n">
        <x:f>O112+P111</x:f>
        <x:v>2130000</x:v>
      </x:c>
      <x:c r="Q112" s="5" t="n">
        <x:f>P112+Q111</x:f>
        <x:v>2345000</x:v>
      </x:c>
      <x:c r="R112" s="5" t="n">
        <x:f>Q112+R111</x:f>
        <x:v>2560000</x:v>
      </x:c>
      <x:c r="S112" s="5" t="n">
        <x:f>R112+S111</x:f>
        <x:v>2775000</x:v>
      </x:c>
      <x:c r="T112" s="5" t="n">
        <x:f>S112+T111</x:f>
        <x:v>2990000</x:v>
      </x:c>
      <x:c r="U112" s="5" t="n">
        <x:f>T112+U111</x:f>
        <x:v>3205000</x:v>
      </x:c>
      <x:c r="V112" s="5" t="n">
        <x:f>U112+V111</x:f>
        <x:v>3420000</x:v>
      </x:c>
      <x:c r="W112" s="5" t="n">
        <x:f>V112+W111</x:f>
        <x:v>3635000</x:v>
      </x:c>
      <x:c r="X112" s="5" t="n">
        <x:f>W112+X111</x:f>
        <x:v>3850000</x:v>
      </x:c>
      <x:c r="Y112" s="5" t="n">
        <x:f>X112+Y111</x:f>
        <x:v>4065000</x:v>
      </x:c>
      <x:c r="Z112" s="5" t="n">
        <x:f>Y112+Z111</x:f>
        <x:v>4280000</x:v>
      </x:c>
      <x:c r="AA112" s="5" t="n">
        <x:f>Z112+AA111</x:f>
        <x:v>4495000</x:v>
      </x:c>
      <x:c r="AB112" s="5" t="n">
        <x:f>AA112+AB111</x:f>
        <x:v>4710000</x:v>
      </x:c>
    </x:row>
    <x:row r="113" ht="22" customHeight="1">
      <x:c r="A113" s="3"/>
      <x:c r="B113" s="3"/>
      <x:c r="C113" s="3"/>
      <x:c r="D113" s="3"/>
      <x:c r="E113" s="5"/>
      <x:c r="F113" s="5"/>
      <x:c r="G113" s="5"/>
      <x:c r="H113" s="5"/>
      <x:c r="I113" s="5"/>
      <x:c r="J113" s="5"/>
      <x:c r="K113" s="5"/>
      <x:c r="L113" s="5"/>
      <x:c r="M113" s="5"/>
      <x:c r="N113" s="5"/>
      <x:c r="O113" s="5"/>
      <x:c r="P113" s="5"/>
      <x:c r="Q113" s="5"/>
      <x:c r="R113" s="5"/>
      <x:c r="S113" s="5"/>
      <x:c r="T113" s="5"/>
      <x:c r="U113" s="5"/>
      <x:c r="V113" s="5"/>
      <x:c r="W113" s="5"/>
      <x:c r="X113" s="5"/>
      <x:c r="Y113" s="5"/>
      <x:c r="Z113" s="5"/>
      <x:c r="AA113" s="5"/>
      <x:c r="AB113" s="5"/>
    </x:row>
    <x:row r="114" ht="22" customHeight="1">
      <x:c r="A114" s="3"/>
      <x:c r="B114" s="3"/>
      <x:c r="C114" s="3" t="str">
        <x:v>Условное поступление за книгу, ₽</x:v>
      </x:c>
      <x:c r="D114" s="3"/>
      <x:c r="E114" s="13" t="n">
        <x:f>E105+'Параметры'!$D$12</x:f>
        <x:v>535</x:v>
      </x:c>
      <x:c r="F114" s="13" t="n">
        <x:f>F105+'Параметры'!$D$12</x:f>
        <x:v>535</x:v>
      </x:c>
      <x:c r="G114" s="13" t="n">
        <x:f>G105+'Параметры'!$D$12</x:f>
        <x:v>535</x:v>
      </x:c>
      <x:c r="H114" s="13" t="n">
        <x:f>H105+'Параметры'!$D$12</x:f>
        <x:v>535</x:v>
      </x:c>
      <x:c r="I114" s="13" t="n">
        <x:f>I105+'Параметры'!$D$12</x:f>
        <x:v>535</x:v>
      </x:c>
      <x:c r="J114" s="13" t="n">
        <x:f>J105+'Параметры'!$D$12</x:f>
        <x:v>535</x:v>
      </x:c>
      <x:c r="K114" s="13" t="n">
        <x:f>K105+'Параметры'!$D$12</x:f>
        <x:v>535</x:v>
      </x:c>
      <x:c r="L114" s="13" t="n">
        <x:f>L105+'Параметры'!$D$12</x:f>
        <x:v>535</x:v>
      </x:c>
      <x:c r="M114" s="13" t="n">
        <x:f>M105+'Параметры'!$D$12</x:f>
        <x:v>535</x:v>
      </x:c>
      <x:c r="N114" s="13" t="n">
        <x:f>N105+'Параметры'!$D$12</x:f>
        <x:v>535</x:v>
      </x:c>
      <x:c r="O114" s="13" t="n">
        <x:f>O105+'Параметры'!$D$12</x:f>
        <x:v>535</x:v>
      </x:c>
      <x:c r="P114" s="13" t="n">
        <x:f>P105+'Параметры'!$D$12</x:f>
        <x:v>535</x:v>
      </x:c>
      <x:c r="Q114" s="13" t="n">
        <x:f>Q105+'Параметры'!$D$12</x:f>
        <x:v>535</x:v>
      </x:c>
      <x:c r="R114" s="13" t="n">
        <x:f>R105+'Параметры'!$D$12</x:f>
        <x:v>535</x:v>
      </x:c>
      <x:c r="S114" s="13" t="n">
        <x:f>S105+'Параметры'!$D$12</x:f>
        <x:v>535</x:v>
      </x:c>
      <x:c r="T114" s="13" t="n">
        <x:f>T105+'Параметры'!$D$12</x:f>
        <x:v>535</x:v>
      </x:c>
      <x:c r="U114" s="13" t="n">
        <x:f>U105+'Параметры'!$D$12</x:f>
        <x:v>535</x:v>
      </x:c>
      <x:c r="V114" s="13" t="n">
        <x:f>V105+'Параметры'!$D$12</x:f>
        <x:v>535</x:v>
      </x:c>
      <x:c r="W114" s="13" t="n">
        <x:f>W105+'Параметры'!$D$12</x:f>
        <x:v>535</x:v>
      </x:c>
      <x:c r="X114" s="13" t="n">
        <x:f>X105+'Параметры'!$D$12</x:f>
        <x:v>535</x:v>
      </x:c>
      <x:c r="Y114" s="13" t="n">
        <x:f>Y105+'Параметры'!$D$12</x:f>
        <x:v>535</x:v>
      </x:c>
      <x:c r="Z114" s="13" t="n">
        <x:f>Z105+'Параметры'!$D$12</x:f>
        <x:v>535</x:v>
      </x:c>
      <x:c r="AA114" s="13" t="n">
        <x:f>AA105+'Параметры'!$D$12</x:f>
        <x:v>535</x:v>
      </x:c>
      <x:c r="AB114" s="13" t="n">
        <x:f>AB105+'Параметры'!$D$12</x:f>
        <x:v>535</x:v>
      </x:c>
    </x:row>
    <x:row r="115" ht="22" customHeight="1">
      <x:c r="A115" s="3"/>
      <x:c r="B115" s="3"/>
      <x:c r="C115" s="3" t="str">
        <x:v>Начислено к получению, ₽</x:v>
      </x:c>
      <x:c r="D115" s="3"/>
      <x:c r="E115" s="5" t="n">
        <x:f>E101*E114</x:f>
        <x:v>168525</x:v>
      </x:c>
      <x:c r="F115" s="5" t="n">
        <x:f>F101*F114</x:f>
        <x:v>288900</x:v>
      </x:c>
      <x:c r="G115" s="5" t="n">
        <x:f>G101*G114</x:f>
        <x:v>385200</x:v>
      </x:c>
      <x:c r="H115" s="5" t="n">
        <x:f>H101*H114</x:f>
        <x:v>481500</x:v>
      </x:c>
      <x:c r="I115" s="5" t="n">
        <x:f>I101*I114</x:f>
        <x:v>481500</x:v>
      </x:c>
      <x:c r="J115" s="5" t="n">
        <x:f>J101*J114</x:f>
        <x:v>481500</x:v>
      </x:c>
      <x:c r="K115" s="5" t="n">
        <x:f>K101*K114</x:f>
        <x:v>481500</x:v>
      </x:c>
      <x:c r="L115" s="5" t="n">
        <x:f>L101*L114</x:f>
        <x:v>481500</x:v>
      </x:c>
      <x:c r="M115" s="5" t="n">
        <x:f>M101*M114</x:f>
        <x:v>481500</x:v>
      </x:c>
      <x:c r="N115" s="5" t="n">
        <x:f>N101*N114</x:f>
        <x:v>481500</x:v>
      </x:c>
      <x:c r="O115" s="5" t="n">
        <x:f>O101*O114</x:f>
        <x:v>481500</x:v>
      </x:c>
      <x:c r="P115" s="5" t="n">
        <x:f>P101*P114</x:f>
        <x:v>481500</x:v>
      </x:c>
      <x:c r="Q115" s="5" t="n">
        <x:f>Q101*Q114</x:f>
        <x:v>481500</x:v>
      </x:c>
      <x:c r="R115" s="5" t="n">
        <x:f>R101*R114</x:f>
        <x:v>481500</x:v>
      </x:c>
      <x:c r="S115" s="5" t="n">
        <x:f>S101*S114</x:f>
        <x:v>481500</x:v>
      </x:c>
      <x:c r="T115" s="5" t="n">
        <x:f>T101*T114</x:f>
        <x:v>481500</x:v>
      </x:c>
      <x:c r="U115" s="5" t="n">
        <x:f>U101*U114</x:f>
        <x:v>481500</x:v>
      </x:c>
      <x:c r="V115" s="5" t="n">
        <x:f>V101*V114</x:f>
        <x:v>481500</x:v>
      </x:c>
      <x:c r="W115" s="5" t="n">
        <x:f>W101*W114</x:f>
        <x:v>481500</x:v>
      </x:c>
      <x:c r="X115" s="5" t="n">
        <x:f>X101*X114</x:f>
        <x:v>481500</x:v>
      </x:c>
      <x:c r="Y115" s="5" t="n">
        <x:f>Y101*Y114</x:f>
        <x:v>481500</x:v>
      </x:c>
      <x:c r="Z115" s="5" t="n">
        <x:f>Z101*Z114</x:f>
        <x:v>481500</x:v>
      </x:c>
      <x:c r="AA115" s="5" t="n">
        <x:f>AA101*AA114</x:f>
        <x:v>481500</x:v>
      </x:c>
      <x:c r="AB115" s="5" t="n">
        <x:f>AB101*AB114</x:f>
        <x:v>481500</x:v>
      </x:c>
    </x:row>
    <x:row r="116" ht="22" customHeight="1">
      <x:c r="A116" s="3"/>
      <x:c r="B116" s="3"/>
      <x:c r="C116" s="3" t="str">
        <x:v>К получению на начало, ₽</x:v>
      </x:c>
      <x:c r="D116" s="3"/>
      <x:c r="E116" s="5" t="n">
        <x:f>0</x:f>
        <x:v>0</x:v>
      </x:c>
      <x:c r="F116" s="5" t="n">
        <x:f>E119</x:f>
        <x:v>168525</x:v>
      </x:c>
      <x:c r="G116" s="5" t="n">
        <x:f>F119</x:f>
        <x:v>288900</x:v>
      </x:c>
      <x:c r="H116" s="5" t="n">
        <x:f>G119</x:f>
        <x:v>385200</x:v>
      </x:c>
      <x:c r="I116" s="5" t="n">
        <x:f>H119</x:f>
        <x:v>481500</x:v>
      </x:c>
      <x:c r="J116" s="5" t="n">
        <x:f>I119</x:f>
        <x:v>481500</x:v>
      </x:c>
      <x:c r="K116" s="5" t="n">
        <x:f>J119</x:f>
        <x:v>481500</x:v>
      </x:c>
      <x:c r="L116" s="5" t="n">
        <x:f>K119</x:f>
        <x:v>481500</x:v>
      </x:c>
      <x:c r="M116" s="5" t="n">
        <x:f>L119</x:f>
        <x:v>481500</x:v>
      </x:c>
      <x:c r="N116" s="5" t="n">
        <x:f>M119</x:f>
        <x:v>481500</x:v>
      </x:c>
      <x:c r="O116" s="5" t="n">
        <x:f>N119</x:f>
        <x:v>481500</x:v>
      </x:c>
      <x:c r="P116" s="5" t="n">
        <x:f>O119</x:f>
        <x:v>481500</x:v>
      </x:c>
      <x:c r="Q116" s="5" t="n">
        <x:f>P119</x:f>
        <x:v>481500</x:v>
      </x:c>
      <x:c r="R116" s="5" t="n">
        <x:f>Q119</x:f>
        <x:v>481500</x:v>
      </x:c>
      <x:c r="S116" s="5" t="n">
        <x:f>R119</x:f>
        <x:v>481500</x:v>
      </x:c>
      <x:c r="T116" s="5" t="n">
        <x:f>S119</x:f>
        <x:v>481500</x:v>
      </x:c>
      <x:c r="U116" s="5" t="n">
        <x:f>T119</x:f>
        <x:v>481500</x:v>
      </x:c>
      <x:c r="V116" s="5" t="n">
        <x:f>U119</x:f>
        <x:v>481500</x:v>
      </x:c>
      <x:c r="W116" s="5" t="n">
        <x:f>V119</x:f>
        <x:v>481500</x:v>
      </x:c>
      <x:c r="X116" s="5" t="n">
        <x:f>W119</x:f>
        <x:v>481500</x:v>
      </x:c>
      <x:c r="Y116" s="5" t="n">
        <x:f>X119</x:f>
        <x:v>481500</x:v>
      </x:c>
      <x:c r="Z116" s="5" t="n">
        <x:f>Y119</x:f>
        <x:v>481500</x:v>
      </x:c>
      <x:c r="AA116" s="5" t="n">
        <x:f>Z119</x:f>
        <x:v>481500</x:v>
      </x:c>
      <x:c r="AB116" s="5" t="n">
        <x:f>AA119</x:f>
        <x:v>481500</x:v>
      </x:c>
    </x:row>
    <x:row r="117" ht="22" customHeight="1">
      <x:c r="A117" s="3"/>
      <x:c r="B117" s="3"/>
      <x:c r="C117" s="3" t="str">
        <x:v>Поступило от площадок, ₽</x:v>
      </x:c>
      <x:c r="D117" s="3"/>
      <x:c r="E117" s="13" t="n">
        <x:f>IF('Параметры'!$D$17=0,E115,0)</x:f>
        <x:v>0</x:v>
      </x:c>
      <x:c r="F117" s="13" t="n">
        <x:f>IF('Параметры'!$D$17=0,F115,E115)</x:f>
        <x:v>168525</x:v>
      </x:c>
      <x:c r="G117" s="13" t="n">
        <x:f>IF('Параметры'!$D$17=0,G115,F115)</x:f>
        <x:v>288900</x:v>
      </x:c>
      <x:c r="H117" s="13" t="n">
        <x:f>IF('Параметры'!$D$17=0,H115,G115)</x:f>
        <x:v>385200</x:v>
      </x:c>
      <x:c r="I117" s="13" t="n">
        <x:f>IF('Параметры'!$D$17=0,I115,H115)</x:f>
        <x:v>481500</x:v>
      </x:c>
      <x:c r="J117" s="13" t="n">
        <x:f>IF('Параметры'!$D$17=0,J115,I115)</x:f>
        <x:v>481500</x:v>
      </x:c>
      <x:c r="K117" s="13" t="n">
        <x:f>IF('Параметры'!$D$17=0,K115,J115)</x:f>
        <x:v>481500</x:v>
      </x:c>
      <x:c r="L117" s="13" t="n">
        <x:f>IF('Параметры'!$D$17=0,L115,K115)</x:f>
        <x:v>481500</x:v>
      </x:c>
      <x:c r="M117" s="13" t="n">
        <x:f>IF('Параметры'!$D$17=0,M115,L115)</x:f>
        <x:v>481500</x:v>
      </x:c>
      <x:c r="N117" s="13" t="n">
        <x:f>IF('Параметры'!$D$17=0,N115,M115)</x:f>
        <x:v>481500</x:v>
      </x:c>
      <x:c r="O117" s="13" t="n">
        <x:f>IF('Параметры'!$D$17=0,O115,N115)</x:f>
        <x:v>481500</x:v>
      </x:c>
      <x:c r="P117" s="13" t="n">
        <x:f>IF('Параметры'!$D$17=0,P115,O115)</x:f>
        <x:v>481500</x:v>
      </x:c>
      <x:c r="Q117" s="13" t="n">
        <x:f>IF('Параметры'!$D$17=0,Q115,P115)</x:f>
        <x:v>481500</x:v>
      </x:c>
      <x:c r="R117" s="13" t="n">
        <x:f>IF('Параметры'!$D$17=0,R115,Q115)</x:f>
        <x:v>481500</x:v>
      </x:c>
      <x:c r="S117" s="13" t="n">
        <x:f>IF('Параметры'!$D$17=0,S115,R115)</x:f>
        <x:v>481500</x:v>
      </x:c>
      <x:c r="T117" s="13" t="n">
        <x:f>IF('Параметры'!$D$17=0,T115,S115)</x:f>
        <x:v>481500</x:v>
      </x:c>
      <x:c r="U117" s="13" t="n">
        <x:f>IF('Параметры'!$D$17=0,U115,T115)</x:f>
        <x:v>481500</x:v>
      </x:c>
      <x:c r="V117" s="13" t="n">
        <x:f>IF('Параметры'!$D$17=0,V115,U115)</x:f>
        <x:v>481500</x:v>
      </x:c>
      <x:c r="W117" s="13" t="n">
        <x:f>IF('Параметры'!$D$17=0,W115,V115)</x:f>
        <x:v>481500</x:v>
      </x:c>
      <x:c r="X117" s="13" t="n">
        <x:f>IF('Параметры'!$D$17=0,X115,W115)</x:f>
        <x:v>481500</x:v>
      </x:c>
      <x:c r="Y117" s="13" t="n">
        <x:f>IF('Параметры'!$D$17=0,Y115,X115)</x:f>
        <x:v>481500</x:v>
      </x:c>
      <x:c r="Z117" s="13" t="n">
        <x:f>IF('Параметры'!$D$17=0,Z115,Y115)</x:f>
        <x:v>481500</x:v>
      </x:c>
      <x:c r="AA117" s="13" t="n">
        <x:f>IF('Параметры'!$D$17=0,AA115,Z115)</x:f>
        <x:v>481500</x:v>
      </x:c>
      <x:c r="AB117" s="13" t="n">
        <x:f>IF('Параметры'!$D$17=0,AB115,AA115)</x:f>
        <x:v>481500</x:v>
      </x:c>
    </x:row>
    <x:row r="118" ht="22" customHeight="1">
      <x:c r="A118" s="3"/>
      <x:c r="B118" s="3"/>
      <x:c r="C118" s="3" t="str">
        <x:v>Оплачено пополнение книг, ₽</x:v>
      </x:c>
      <x:c r="D118" s="3"/>
      <x:c r="E118" s="13" t="n">
        <x:f>E102*'Параметры'!$D$12</x:f>
        <x:v>42525</x:v>
      </x:c>
      <x:c r="F118" s="13" t="n">
        <x:f>F102*'Параметры'!$D$12</x:f>
        <x:v>72900</x:v>
      </x:c>
      <x:c r="G118" s="13" t="n">
        <x:f>G102*'Параметры'!$D$12</x:f>
        <x:v>97200</x:v>
      </x:c>
      <x:c r="H118" s="13" t="n">
        <x:f>H102*'Параметры'!$D$12</x:f>
        <x:v>121500</x:v>
      </x:c>
      <x:c r="I118" s="13" t="n">
        <x:f>I102*'Параметры'!$D$12</x:f>
        <x:v>121500</x:v>
      </x:c>
      <x:c r="J118" s="13" t="n">
        <x:f>J102*'Параметры'!$D$12</x:f>
        <x:v>121500</x:v>
      </x:c>
      <x:c r="K118" s="13" t="n">
        <x:f>K102*'Параметры'!$D$12</x:f>
        <x:v>121500</x:v>
      </x:c>
      <x:c r="L118" s="13" t="n">
        <x:f>L102*'Параметры'!$D$12</x:f>
        <x:v>121500</x:v>
      </x:c>
      <x:c r="M118" s="13" t="n">
        <x:f>M102*'Параметры'!$D$12</x:f>
        <x:v>121500</x:v>
      </x:c>
      <x:c r="N118" s="13" t="n">
        <x:f>N102*'Параметры'!$D$12</x:f>
        <x:v>121500</x:v>
      </x:c>
      <x:c r="O118" s="13" t="n">
        <x:f>O102*'Параметры'!$D$12</x:f>
        <x:v>121500</x:v>
      </x:c>
      <x:c r="P118" s="13" t="n">
        <x:f>P102*'Параметры'!$D$12</x:f>
        <x:v>121500</x:v>
      </x:c>
      <x:c r="Q118" s="13" t="n">
        <x:f>Q102*'Параметры'!$D$12</x:f>
        <x:v>121500</x:v>
      </x:c>
      <x:c r="R118" s="13" t="n">
        <x:f>R102*'Параметры'!$D$12</x:f>
        <x:v>121500</x:v>
      </x:c>
      <x:c r="S118" s="13" t="n">
        <x:f>S102*'Параметры'!$D$12</x:f>
        <x:v>121500</x:v>
      </x:c>
      <x:c r="T118" s="13" t="n">
        <x:f>T102*'Параметры'!$D$12</x:f>
        <x:v>121500</x:v>
      </x:c>
      <x:c r="U118" s="13" t="n">
        <x:f>U102*'Параметры'!$D$12</x:f>
        <x:v>121500</x:v>
      </x:c>
      <x:c r="V118" s="13" t="n">
        <x:f>V102*'Параметры'!$D$12</x:f>
        <x:v>121500</x:v>
      </x:c>
      <x:c r="W118" s="13" t="n">
        <x:f>W102*'Параметры'!$D$12</x:f>
        <x:v>121500</x:v>
      </x:c>
      <x:c r="X118" s="13" t="n">
        <x:f>X102*'Параметры'!$D$12</x:f>
        <x:v>121500</x:v>
      </x:c>
      <x:c r="Y118" s="13" t="n">
        <x:f>Y102*'Параметры'!$D$12</x:f>
        <x:v>121500</x:v>
      </x:c>
      <x:c r="Z118" s="13" t="n">
        <x:f>Z102*'Параметры'!$D$12</x:f>
        <x:v>121500</x:v>
      </x:c>
      <x:c r="AA118" s="13" t="n">
        <x:f>AA102*'Параметры'!$D$12</x:f>
        <x:v>121500</x:v>
      </x:c>
      <x:c r="AB118" s="13" t="n">
        <x:f>AB102*'Параметры'!$D$12</x:f>
        <x:v>121500</x:v>
      </x:c>
    </x:row>
    <x:row r="119" ht="22" customHeight="1">
      <x:c r="A119" s="3"/>
      <x:c r="B119" s="3"/>
      <x:c r="C119" s="3" t="str">
        <x:v>К получению на конец, ₽</x:v>
      </x:c>
      <x:c r="D119" s="3"/>
      <x:c r="E119" s="5" t="n">
        <x:f>E116+E115-E117</x:f>
        <x:v>168525</x:v>
      </x:c>
      <x:c r="F119" s="5" t="n">
        <x:f>F116+F115-F117</x:f>
        <x:v>288900</x:v>
      </x:c>
      <x:c r="G119" s="5" t="n">
        <x:f>G116+G115-G117</x:f>
        <x:v>385200</x:v>
      </x:c>
      <x:c r="H119" s="5" t="n">
        <x:f>H116+H115-H117</x:f>
        <x:v>481500</x:v>
      </x:c>
      <x:c r="I119" s="5" t="n">
        <x:f>I116+I115-I117</x:f>
        <x:v>481500</x:v>
      </x:c>
      <x:c r="J119" s="5" t="n">
        <x:f>J116+J115-J117</x:f>
        <x:v>481500</x:v>
      </x:c>
      <x:c r="K119" s="5" t="n">
        <x:f>K116+K115-K117</x:f>
        <x:v>481500</x:v>
      </x:c>
      <x:c r="L119" s="5" t="n">
        <x:f>L116+L115-L117</x:f>
        <x:v>481500</x:v>
      </x:c>
      <x:c r="M119" s="5" t="n">
        <x:f>M116+M115-M117</x:f>
        <x:v>481500</x:v>
      </x:c>
      <x:c r="N119" s="5" t="n">
        <x:f>N116+N115-N117</x:f>
        <x:v>481500</x:v>
      </x:c>
      <x:c r="O119" s="5" t="n">
        <x:f>O116+O115-O117</x:f>
        <x:v>481500</x:v>
      </x:c>
      <x:c r="P119" s="5" t="n">
        <x:f>P116+P115-P117</x:f>
        <x:v>481500</x:v>
      </x:c>
      <x:c r="Q119" s="5" t="n">
        <x:f>Q116+Q115-Q117</x:f>
        <x:v>481500</x:v>
      </x:c>
      <x:c r="R119" s="5" t="n">
        <x:f>R116+R115-R117</x:f>
        <x:v>481500</x:v>
      </x:c>
      <x:c r="S119" s="5" t="n">
        <x:f>S116+S115-S117</x:f>
        <x:v>481500</x:v>
      </x:c>
      <x:c r="T119" s="5" t="n">
        <x:f>T116+T115-T117</x:f>
        <x:v>481500</x:v>
      </x:c>
      <x:c r="U119" s="5" t="n">
        <x:f>U116+U115-U117</x:f>
        <x:v>481500</x:v>
      </x:c>
      <x:c r="V119" s="5" t="n">
        <x:f>V116+V115-V117</x:f>
        <x:v>481500</x:v>
      </x:c>
      <x:c r="W119" s="5" t="n">
        <x:f>W116+W115-W117</x:f>
        <x:v>481500</x:v>
      </x:c>
      <x:c r="X119" s="5" t="n">
        <x:f>X116+X115-X117</x:f>
        <x:v>481500</x:v>
      </x:c>
      <x:c r="Y119" s="5" t="n">
        <x:f>Y116+Y115-Y117</x:f>
        <x:v>481500</x:v>
      </x:c>
      <x:c r="Z119" s="5" t="n">
        <x:f>Z116+Z115-Z117</x:f>
        <x:v>481500</x:v>
      </x:c>
      <x:c r="AA119" s="5" t="n">
        <x:f>AA116+AA115-AA117</x:f>
        <x:v>481500</x:v>
      </x:c>
      <x:c r="AB119" s="5" t="n">
        <x:f>AB116+AB115-AB117</x:f>
        <x:v>481500</x:v>
      </x:c>
    </x:row>
    <x:row r="120" ht="22" customHeight="1">
      <x:c r="A120" s="3"/>
      <x:c r="B120" s="3"/>
      <x:c r="C120" s="47" t="str">
        <x:v>Денежный поток до налогов, ₽</x:v>
      </x:c>
      <x:c r="D120" s="47"/>
      <x:c r="E120" s="49" t="n">
        <x:f>E117+E107+E108-E118-E109-E110</x:f>
        <x:v>-187525</x:v>
      </x:c>
      <x:c r="F120" s="49" t="n">
        <x:f>F117+F107+F108-F118-F109-F110</x:f>
        <x:v>-49375</x:v>
      </x:c>
      <x:c r="G120" s="49" t="n">
        <x:f>G117+G107+G108-G118-G109-G110</x:f>
        <x:v>46700</x:v>
      </x:c>
      <x:c r="H120" s="49" t="n">
        <x:f>H117+H107+H108-H118-H109-H110</x:f>
        <x:v>118700</x:v>
      </x:c>
      <x:c r="I120" s="49" t="n">
        <x:f>I117+I107+I108-I118-I109-I110</x:f>
        <x:v>215000</x:v>
      </x:c>
      <x:c r="J120" s="49" t="n">
        <x:f>J117+J107+J108-J118-J109-J110</x:f>
        <x:v>215000</x:v>
      </x:c>
      <x:c r="K120" s="49" t="n">
        <x:f>K117+K107+K108-K118-K109-K110</x:f>
        <x:v>215000</x:v>
      </x:c>
      <x:c r="L120" s="49" t="n">
        <x:f>L117+L107+L108-L118-L109-L110</x:f>
        <x:v>215000</x:v>
      </x:c>
      <x:c r="M120" s="49" t="n">
        <x:f>M117+M107+M108-M118-M109-M110</x:f>
        <x:v>215000</x:v>
      </x:c>
      <x:c r="N120" s="49" t="n">
        <x:f>N117+N107+N108-N118-N109-N110</x:f>
        <x:v>215000</x:v>
      </x:c>
      <x:c r="O120" s="49" t="n">
        <x:f>O117+O107+O108-O118-O109-O110</x:f>
        <x:v>215000</x:v>
      </x:c>
      <x:c r="P120" s="49" t="n">
        <x:f>P117+P107+P108-P118-P109-P110</x:f>
        <x:v>215000</x:v>
      </x:c>
      <x:c r="Q120" s="49" t="n">
        <x:f>Q117+Q107+Q108-Q118-Q109-Q110</x:f>
        <x:v>215000</x:v>
      </x:c>
      <x:c r="R120" s="49" t="n">
        <x:f>R117+R107+R108-R118-R109-R110</x:f>
        <x:v>215000</x:v>
      </x:c>
      <x:c r="S120" s="49" t="n">
        <x:f>S117+S107+S108-S118-S109-S110</x:f>
        <x:v>215000</x:v>
      </x:c>
      <x:c r="T120" s="49" t="n">
        <x:f>T117+T107+T108-T118-T109-T110</x:f>
        <x:v>215000</x:v>
      </x:c>
      <x:c r="U120" s="49" t="n">
        <x:f>U117+U107+U108-U118-U109-U110</x:f>
        <x:v>215000</x:v>
      </x:c>
      <x:c r="V120" s="49" t="n">
        <x:f>V117+V107+V108-V118-V109-V110</x:f>
        <x:v>215000</x:v>
      </x:c>
      <x:c r="W120" s="49" t="n">
        <x:f>W117+W107+W108-W118-W109-W110</x:f>
        <x:v>215000</x:v>
      </x:c>
      <x:c r="X120" s="49" t="n">
        <x:f>X117+X107+X108-X118-X109-X110</x:f>
        <x:v>215000</x:v>
      </x:c>
      <x:c r="Y120" s="49" t="n">
        <x:f>Y117+Y107+Y108-Y118-Y109-Y110</x:f>
        <x:v>215000</x:v>
      </x:c>
      <x:c r="Z120" s="49" t="n">
        <x:f>Z117+Z107+Z108-Z118-Z109-Z110</x:f>
        <x:v>215000</x:v>
      </x:c>
      <x:c r="AA120" s="49" t="n">
        <x:f>AA117+AA107+AA108-AA118-AA109-AA110</x:f>
        <x:v>215000</x:v>
      </x:c>
      <x:c r="AB120" s="49" t="n">
        <x:f>AB117+AB107+AB108-AB118-AB109-AB110</x:f>
        <x:v>215000</x:v>
      </x:c>
    </x:row>
    <x:row r="121" ht="22" customHeight="1">
      <x:c r="A121" s="3"/>
      <x:c r="B121" s="3"/>
      <x:c r="C121" s="3" t="str">
        <x:v>Денежный поток накопленным, ₽</x:v>
      </x:c>
      <x:c r="D121" s="3"/>
      <x:c r="E121" s="5" t="n">
        <x:f>E120</x:f>
        <x:v>-187525</x:v>
      </x:c>
      <x:c r="F121" s="5" t="n">
        <x:f>E121+F120</x:f>
        <x:v>-236900</x:v>
      </x:c>
      <x:c r="G121" s="5" t="n">
        <x:f>F121+G120</x:f>
        <x:v>-190200</x:v>
      </x:c>
      <x:c r="H121" s="5" t="n">
        <x:f>G121+H120</x:f>
        <x:v>-71500</x:v>
      </x:c>
      <x:c r="I121" s="5" t="n">
        <x:f>H121+I120</x:f>
        <x:v>143500</x:v>
      </x:c>
      <x:c r="J121" s="5" t="n">
        <x:f>I121+J120</x:f>
        <x:v>358500</x:v>
      </x:c>
      <x:c r="K121" s="5" t="n">
        <x:f>J121+K120</x:f>
        <x:v>573500</x:v>
      </x:c>
      <x:c r="L121" s="5" t="n">
        <x:f>K121+L120</x:f>
        <x:v>788500</x:v>
      </x:c>
      <x:c r="M121" s="5" t="n">
        <x:f>L121+M120</x:f>
        <x:v>1003500</x:v>
      </x:c>
      <x:c r="N121" s="5" t="n">
        <x:f>M121+N120</x:f>
        <x:v>1218500</x:v>
      </x:c>
      <x:c r="O121" s="5" t="n">
        <x:f>N121+O120</x:f>
        <x:v>1433500</x:v>
      </x:c>
      <x:c r="P121" s="5" t="n">
        <x:f>O121+P120</x:f>
        <x:v>1648500</x:v>
      </x:c>
      <x:c r="Q121" s="5" t="n">
        <x:f>P121+Q120</x:f>
        <x:v>1863500</x:v>
      </x:c>
      <x:c r="R121" s="5" t="n">
        <x:f>Q121+R120</x:f>
        <x:v>2078500</x:v>
      </x:c>
      <x:c r="S121" s="5" t="n">
        <x:f>R121+S120</x:f>
        <x:v>2293500</x:v>
      </x:c>
      <x:c r="T121" s="5" t="n">
        <x:f>S121+T120</x:f>
        <x:v>2508500</x:v>
      </x:c>
      <x:c r="U121" s="5" t="n">
        <x:f>T121+U120</x:f>
        <x:v>2723500</x:v>
      </x:c>
      <x:c r="V121" s="5" t="n">
        <x:f>U121+V120</x:f>
        <x:v>2938500</x:v>
      </x:c>
      <x:c r="W121" s="5" t="n">
        <x:f>V121+W120</x:f>
        <x:v>3153500</x:v>
      </x:c>
      <x:c r="X121" s="5" t="n">
        <x:f>W121+X120</x:f>
        <x:v>3368500</x:v>
      </x:c>
      <x:c r="Y121" s="5" t="n">
        <x:f>X121+Y120</x:f>
        <x:v>3583500</x:v>
      </x:c>
      <x:c r="Z121" s="5" t="n">
        <x:f>Y121+Z120</x:f>
        <x:v>3798500</x:v>
      </x:c>
      <x:c r="AA121" s="5" t="n">
        <x:f>Z121+AA120</x:f>
        <x:v>4013500</x:v>
      </x:c>
      <x:c r="AB121" s="5" t="n">
        <x:f>AA121+AB120</x:f>
        <x:v>4228500</x:v>
      </x:c>
    </x:row>
    <x:row r="122" ht="22" customHeight="1">
      <x:c r="A122" s="3"/>
      <x:c r="B122" s="3"/>
      <x:c r="C122" s="3" t="str">
        <x:v>Деньги на начало до налогов, ₽</x:v>
      </x:c>
      <x:c r="D122" s="3"/>
      <x:c r="E122" s="5" t="n">
        <x:f>$G$14</x:f>
        <x:v>900000</x:v>
      </x:c>
      <x:c r="F122" s="5" t="n">
        <x:f>E123</x:f>
        <x:v>712475</x:v>
      </x:c>
      <x:c r="G122" s="5" t="n">
        <x:f>F123</x:f>
        <x:v>663100</x:v>
      </x:c>
      <x:c r="H122" s="5" t="n">
        <x:f>G123</x:f>
        <x:v>709800</x:v>
      </x:c>
      <x:c r="I122" s="5" t="n">
        <x:f>H123</x:f>
        <x:v>828500</x:v>
      </x:c>
      <x:c r="J122" s="5" t="n">
        <x:f>I123</x:f>
        <x:v>1043500</x:v>
      </x:c>
      <x:c r="K122" s="5" t="n">
        <x:f>J123</x:f>
        <x:v>1258500</x:v>
      </x:c>
      <x:c r="L122" s="5" t="n">
        <x:f>K123</x:f>
        <x:v>1473500</x:v>
      </x:c>
      <x:c r="M122" s="5" t="n">
        <x:f>L123</x:f>
        <x:v>1688500</x:v>
      </x:c>
      <x:c r="N122" s="5" t="n">
        <x:f>M123</x:f>
        <x:v>1903500</x:v>
      </x:c>
      <x:c r="O122" s="5" t="n">
        <x:f>N123</x:f>
        <x:v>2118500</x:v>
      </x:c>
      <x:c r="P122" s="5" t="n">
        <x:f>O123</x:f>
        <x:v>2333500</x:v>
      </x:c>
      <x:c r="Q122" s="5" t="n">
        <x:f>P123</x:f>
        <x:v>2548500</x:v>
      </x:c>
      <x:c r="R122" s="5" t="n">
        <x:f>Q123</x:f>
        <x:v>2763500</x:v>
      </x:c>
      <x:c r="S122" s="5" t="n">
        <x:f>R123</x:f>
        <x:v>2978500</x:v>
      </x:c>
      <x:c r="T122" s="5" t="n">
        <x:f>S123</x:f>
        <x:v>3193500</x:v>
      </x:c>
      <x:c r="U122" s="5" t="n">
        <x:f>T123</x:f>
        <x:v>3408500</x:v>
      </x:c>
      <x:c r="V122" s="5" t="n">
        <x:f>U123</x:f>
        <x:v>3623500</x:v>
      </x:c>
      <x:c r="W122" s="5" t="n">
        <x:f>V123</x:f>
        <x:v>3838500</x:v>
      </x:c>
      <x:c r="X122" s="5" t="n">
        <x:f>W123</x:f>
        <x:v>4053500</x:v>
      </x:c>
      <x:c r="Y122" s="5" t="n">
        <x:f>X123</x:f>
        <x:v>4268500</x:v>
      </x:c>
      <x:c r="Z122" s="5" t="n">
        <x:f>Y123</x:f>
        <x:v>4483500</x:v>
      </x:c>
      <x:c r="AA122" s="5" t="n">
        <x:f>Z123</x:f>
        <x:v>4698500</x:v>
      </x:c>
      <x:c r="AB122" s="5" t="n">
        <x:f>AA123</x:f>
        <x:v>4913500</x:v>
      </x:c>
    </x:row>
    <x:row r="123" ht="22" customHeight="1">
      <x:c r="A123" s="3"/>
      <x:c r="B123" s="3"/>
      <x:c r="C123" s="47" t="str">
        <x:v>Деньги на конец до налогов, ₽</x:v>
      </x:c>
      <x:c r="D123" s="47"/>
      <x:c r="E123" s="49" t="n">
        <x:f>E122+E120</x:f>
        <x:v>712475</x:v>
      </x:c>
      <x:c r="F123" s="49" t="n">
        <x:f>F122+F120</x:f>
        <x:v>663100</x:v>
      </x:c>
      <x:c r="G123" s="49" t="n">
        <x:f>G122+G120</x:f>
        <x:v>709800</x:v>
      </x:c>
      <x:c r="H123" s="49" t="n">
        <x:f>H122+H120</x:f>
        <x:v>828500</x:v>
      </x:c>
      <x:c r="I123" s="49" t="n">
        <x:f>I122+I120</x:f>
        <x:v>1043500</x:v>
      </x:c>
      <x:c r="J123" s="49" t="n">
        <x:f>J122+J120</x:f>
        <x:v>1258500</x:v>
      </x:c>
      <x:c r="K123" s="49" t="n">
        <x:f>K122+K120</x:f>
        <x:v>1473500</x:v>
      </x:c>
      <x:c r="L123" s="49" t="n">
        <x:f>L122+L120</x:f>
        <x:v>1688500</x:v>
      </x:c>
      <x:c r="M123" s="49" t="n">
        <x:f>M122+M120</x:f>
        <x:v>1903500</x:v>
      </x:c>
      <x:c r="N123" s="49" t="n">
        <x:f>N122+N120</x:f>
        <x:v>2118500</x:v>
      </x:c>
      <x:c r="O123" s="49" t="n">
        <x:f>O122+O120</x:f>
        <x:v>2333500</x:v>
      </x:c>
      <x:c r="P123" s="49" t="n">
        <x:f>P122+P120</x:f>
        <x:v>2548500</x:v>
      </x:c>
      <x:c r="Q123" s="49" t="n">
        <x:f>Q122+Q120</x:f>
        <x:v>2763500</x:v>
      </x:c>
      <x:c r="R123" s="49" t="n">
        <x:f>R122+R120</x:f>
        <x:v>2978500</x:v>
      </x:c>
      <x:c r="S123" s="49" t="n">
        <x:f>S122+S120</x:f>
        <x:v>3193500</x:v>
      </x:c>
      <x:c r="T123" s="49" t="n">
        <x:f>T122+T120</x:f>
        <x:v>3408500</x:v>
      </x:c>
      <x:c r="U123" s="49" t="n">
        <x:f>U122+U120</x:f>
        <x:v>3623500</x:v>
      </x:c>
      <x:c r="V123" s="49" t="n">
        <x:f>V122+V120</x:f>
        <x:v>3838500</x:v>
      </x:c>
      <x:c r="W123" s="49" t="n">
        <x:f>W122+W120</x:f>
        <x:v>4053500</x:v>
      </x:c>
      <x:c r="X123" s="49" t="n">
        <x:f>X122+X120</x:f>
        <x:v>4268500</x:v>
      </x:c>
      <x:c r="Y123" s="49" t="n">
        <x:f>Y122+Y120</x:f>
        <x:v>4483500</x:v>
      </x:c>
      <x:c r="Z123" s="49" t="n">
        <x:f>Z122+Z120</x:f>
        <x:v>4698500</x:v>
      </x:c>
      <x:c r="AA123" s="49" t="n">
        <x:f>AA122+AA120</x:f>
        <x:v>4913500</x:v>
      </x:c>
      <x:c r="AB123" s="49" t="n">
        <x:f>AB122+AB120</x:f>
        <x:v>5128500</x:v>
      </x:c>
    </x:row>
    <x:row r="124" ht="22" customHeight="1">
      <x:c r="A124" s="3"/>
      <x:c r="B124" s="3"/>
      <x:c r="C124" s="3" t="str">
        <x:v>Нехватка денег до налогов, ₽</x:v>
      </x:c>
      <x:c r="D124" s="3"/>
      <x:c r="E124" s="5" t="n">
        <x:f>MAX(0,-E123)</x:f>
        <x:v>0</x:v>
      </x:c>
      <x:c r="F124" s="5" t="n">
        <x:f>MAX(0,-F123)</x:f>
        <x:v>0</x:v>
      </x:c>
      <x:c r="G124" s="5" t="n">
        <x:f>MAX(0,-G123)</x:f>
        <x:v>0</x:v>
      </x:c>
      <x:c r="H124" s="5" t="n">
        <x:f>MAX(0,-H123)</x:f>
        <x:v>0</x:v>
      </x:c>
      <x:c r="I124" s="5" t="n">
        <x:f>MAX(0,-I123)</x:f>
        <x:v>0</x:v>
      </x:c>
      <x:c r="J124" s="5" t="n">
        <x:f>MAX(0,-J123)</x:f>
        <x:v>0</x:v>
      </x:c>
      <x:c r="K124" s="5" t="n">
        <x:f>MAX(0,-K123)</x:f>
        <x:v>0</x:v>
      </x:c>
      <x:c r="L124" s="5" t="n">
        <x:f>MAX(0,-L123)</x:f>
        <x:v>0</x:v>
      </x:c>
      <x:c r="M124" s="5" t="n">
        <x:f>MAX(0,-M123)</x:f>
        <x:v>0</x:v>
      </x:c>
      <x:c r="N124" s="5" t="n">
        <x:f>MAX(0,-N123)</x:f>
        <x:v>0</x:v>
      </x:c>
      <x:c r="O124" s="5" t="n">
        <x:f>MAX(0,-O123)</x:f>
        <x:v>0</x:v>
      </x:c>
      <x:c r="P124" s="5" t="n">
        <x:f>MAX(0,-P123)</x:f>
        <x:v>0</x:v>
      </x:c>
      <x:c r="Q124" s="5" t="n">
        <x:f>MAX(0,-Q123)</x:f>
        <x:v>0</x:v>
      </x:c>
      <x:c r="R124" s="5" t="n">
        <x:f>MAX(0,-R123)</x:f>
        <x:v>0</x:v>
      </x:c>
      <x:c r="S124" s="5" t="n">
        <x:f>MAX(0,-S123)</x:f>
        <x:v>0</x:v>
      </x:c>
      <x:c r="T124" s="5" t="n">
        <x:f>MAX(0,-T123)</x:f>
        <x:v>0</x:v>
      </x:c>
      <x:c r="U124" s="5" t="n">
        <x:f>MAX(0,-U123)</x:f>
        <x:v>0</x:v>
      </x:c>
      <x:c r="V124" s="5" t="n">
        <x:f>MAX(0,-V123)</x:f>
        <x:v>0</x:v>
      </x:c>
      <x:c r="W124" s="5" t="n">
        <x:f>MAX(0,-W123)</x:f>
        <x:v>0</x:v>
      </x:c>
      <x:c r="X124" s="5" t="n">
        <x:f>MAX(0,-X123)</x:f>
        <x:v>0</x:v>
      </x:c>
      <x:c r="Y124" s="5" t="n">
        <x:f>MAX(0,-Y123)</x:f>
        <x:v>0</x:v>
      </x:c>
      <x:c r="Z124" s="5" t="n">
        <x:f>MAX(0,-Z123)</x:f>
        <x:v>0</x:v>
      </x:c>
      <x:c r="AA124" s="5" t="n">
        <x:f>MAX(0,-AA123)</x:f>
        <x:v>0</x:v>
      </x:c>
      <x:c r="AB124" s="5" t="n">
        <x:f>MAX(0,-AB123)</x:f>
        <x:v>0</x:v>
      </x:c>
    </x:row>
    <x:row r="125" ht="22" customHeight="1">
      <x:c r="A125" s="3"/>
      <x:c r="B125" s="3"/>
      <x:c r="C125" s="3" t="str">
        <x:v>Введенные налоговые выплаты, ₽</x:v>
      </x:c>
      <x:c r="D125" s="3"/>
      <x:c r="E125" s="13" t="str">
        <x:f>'Параметры'!E79</x:f>
        <x:v>n.a.</x:v>
      </x:c>
      <x:c r="F125" s="13" t="str">
        <x:f>'Параметры'!F79</x:f>
        <x:v>n.a.</x:v>
      </x:c>
      <x:c r="G125" s="13" t="str">
        <x:f>'Параметры'!G79</x:f>
        <x:v>n.a.</x:v>
      </x:c>
      <x:c r="H125" s="13" t="str">
        <x:f>'Параметры'!H79</x:f>
        <x:v>n.a.</x:v>
      </x:c>
      <x:c r="I125" s="13" t="str">
        <x:f>'Параметры'!I79</x:f>
        <x:v>n.a.</x:v>
      </x:c>
      <x:c r="J125" s="13" t="str">
        <x:f>'Параметры'!J79</x:f>
        <x:v>n.a.</x:v>
      </x:c>
      <x:c r="K125" s="13" t="str">
        <x:f>'Параметры'!K79</x:f>
        <x:v>n.a.</x:v>
      </x:c>
      <x:c r="L125" s="13" t="str">
        <x:f>'Параметры'!L79</x:f>
        <x:v>n.a.</x:v>
      </x:c>
      <x:c r="M125" s="13" t="str">
        <x:f>'Параметры'!M79</x:f>
        <x:v>n.a.</x:v>
      </x:c>
      <x:c r="N125" s="13" t="str">
        <x:f>'Параметры'!N79</x:f>
        <x:v>n.a.</x:v>
      </x:c>
      <x:c r="O125" s="13" t="str">
        <x:f>'Параметры'!O79</x:f>
        <x:v>n.a.</x:v>
      </x:c>
      <x:c r="P125" s="13" t="str">
        <x:f>'Параметры'!P79</x:f>
        <x:v>n.a.</x:v>
      </x:c>
      <x:c r="Q125" s="13" t="str">
        <x:f>'Параметры'!Q79</x:f>
        <x:v>n.a.</x:v>
      </x:c>
      <x:c r="R125" s="13" t="str">
        <x:f>'Параметры'!R79</x:f>
        <x:v>n.a.</x:v>
      </x:c>
      <x:c r="S125" s="13" t="str">
        <x:f>'Параметры'!S79</x:f>
        <x:v>n.a.</x:v>
      </x:c>
      <x:c r="T125" s="13" t="str">
        <x:f>'Параметры'!T79</x:f>
        <x:v>n.a.</x:v>
      </x:c>
      <x:c r="U125" s="13" t="str">
        <x:f>'Параметры'!U79</x:f>
        <x:v>n.a.</x:v>
      </x:c>
      <x:c r="V125" s="13" t="str">
        <x:f>'Параметры'!V79</x:f>
        <x:v>n.a.</x:v>
      </x:c>
      <x:c r="W125" s="13" t="str">
        <x:f>'Параметры'!W79</x:f>
        <x:v>n.a.</x:v>
      </x:c>
      <x:c r="X125" s="13" t="str">
        <x:f>'Параметры'!X79</x:f>
        <x:v>n.a.</x:v>
      </x:c>
      <x:c r="Y125" s="13" t="str">
        <x:f>'Параметры'!Y79</x:f>
        <x:v>n.a.</x:v>
      </x:c>
      <x:c r="Z125" s="13" t="str">
        <x:f>'Параметры'!Z79</x:f>
        <x:v>n.a.</x:v>
      </x:c>
      <x:c r="AA125" s="13" t="str">
        <x:f>'Параметры'!AA79</x:f>
        <x:v>n.a.</x:v>
      </x:c>
      <x:c r="AB125" s="13" t="str">
        <x:f>'Параметры'!AB79</x:f>
        <x:v>n.a.</x:v>
      </x:c>
    </x:row>
    <x:row r="126" ht="22" customHeight="1">
      <x:c r="A126" s="3"/>
      <x:c r="B126" s="3"/>
      <x:c r="C126" s="3" t="str">
        <x:v>Деньги после указанных налогов, ₽</x:v>
      </x:c>
      <x:c r="D126" s="3"/>
      <x:c r="E126" s="5" t="str">
        <x:f>IF(COUNT($E125:E125)=E$21,E123-SUM($E125:E125),"n.a.")</x:f>
        <x:v>n.a.</x:v>
      </x:c>
      <x:c r="F126" s="5" t="str">
        <x:f>IF(COUNT($E125:F125)=F$21,F123-SUM($E125:F125),"n.a.")</x:f>
        <x:v>n.a.</x:v>
      </x:c>
      <x:c r="G126" s="5" t="str">
        <x:f>IF(COUNT($E125:G125)=G$21,G123-SUM($E125:G125),"n.a.")</x:f>
        <x:v>n.a.</x:v>
      </x:c>
      <x:c r="H126" s="5" t="str">
        <x:f>IF(COUNT($E125:H125)=H$21,H123-SUM($E125:H125),"n.a.")</x:f>
        <x:v>n.a.</x:v>
      </x:c>
      <x:c r="I126" s="5" t="str">
        <x:f>IF(COUNT($E125:I125)=I$21,I123-SUM($E125:I125),"n.a.")</x:f>
        <x:v>n.a.</x:v>
      </x:c>
      <x:c r="J126" s="5" t="str">
        <x:f>IF(COUNT($E125:J125)=J$21,J123-SUM($E125:J125),"n.a.")</x:f>
        <x:v>n.a.</x:v>
      </x:c>
      <x:c r="K126" s="5" t="str">
        <x:f>IF(COUNT($E125:K125)=K$21,K123-SUM($E125:K125),"n.a.")</x:f>
        <x:v>n.a.</x:v>
      </x:c>
      <x:c r="L126" s="5" t="str">
        <x:f>IF(COUNT($E125:L125)=L$21,L123-SUM($E125:L125),"n.a.")</x:f>
        <x:v>n.a.</x:v>
      </x:c>
      <x:c r="M126" s="5" t="str">
        <x:f>IF(COUNT($E125:M125)=M$21,M123-SUM($E125:M125),"n.a.")</x:f>
        <x:v>n.a.</x:v>
      </x:c>
      <x:c r="N126" s="5" t="str">
        <x:f>IF(COUNT($E125:N125)=N$21,N123-SUM($E125:N125),"n.a.")</x:f>
        <x:v>n.a.</x:v>
      </x:c>
      <x:c r="O126" s="5" t="str">
        <x:f>IF(COUNT($E125:O125)=O$21,O123-SUM($E125:O125),"n.a.")</x:f>
        <x:v>n.a.</x:v>
      </x:c>
      <x:c r="P126" s="5" t="str">
        <x:f>IF(COUNT($E125:P125)=P$21,P123-SUM($E125:P125),"n.a.")</x:f>
        <x:v>n.a.</x:v>
      </x:c>
      <x:c r="Q126" s="5" t="str">
        <x:f>IF(COUNT($E125:Q125)=Q$21,Q123-SUM($E125:Q125),"n.a.")</x:f>
        <x:v>n.a.</x:v>
      </x:c>
      <x:c r="R126" s="5" t="str">
        <x:f>IF(COUNT($E125:R125)=R$21,R123-SUM($E125:R125),"n.a.")</x:f>
        <x:v>n.a.</x:v>
      </x:c>
      <x:c r="S126" s="5" t="str">
        <x:f>IF(COUNT($E125:S125)=S$21,S123-SUM($E125:S125),"n.a.")</x:f>
        <x:v>n.a.</x:v>
      </x:c>
      <x:c r="T126" s="5" t="str">
        <x:f>IF(COUNT($E125:T125)=T$21,T123-SUM($E125:T125),"n.a.")</x:f>
        <x:v>n.a.</x:v>
      </x:c>
      <x:c r="U126" s="5" t="str">
        <x:f>IF(COUNT($E125:U125)=U$21,U123-SUM($E125:U125),"n.a.")</x:f>
        <x:v>n.a.</x:v>
      </x:c>
      <x:c r="V126" s="5" t="str">
        <x:f>IF(COUNT($E125:V125)=V$21,V123-SUM($E125:V125),"n.a.")</x:f>
        <x:v>n.a.</x:v>
      </x:c>
      <x:c r="W126" s="5" t="str">
        <x:f>IF(COUNT($E125:W125)=W$21,W123-SUM($E125:W125),"n.a.")</x:f>
        <x:v>n.a.</x:v>
      </x:c>
      <x:c r="X126" s="5" t="str">
        <x:f>IF(COUNT($E125:X125)=X$21,X123-SUM($E125:X125),"n.a.")</x:f>
        <x:v>n.a.</x:v>
      </x:c>
      <x:c r="Y126" s="5" t="str">
        <x:f>IF(COUNT($E125:Y125)=Y$21,Y123-SUM($E125:Y125),"n.a.")</x:f>
        <x:v>n.a.</x:v>
      </x:c>
      <x:c r="Z126" s="5" t="str">
        <x:f>IF(COUNT($E125:Z125)=Z$21,Z123-SUM($E125:Z125),"n.a.")</x:f>
        <x:v>n.a.</x:v>
      </x:c>
      <x:c r="AA126" s="5" t="str">
        <x:f>IF(COUNT($E125:AA125)=AA$21,AA123-SUM($E125:AA125),"n.a.")</x:f>
        <x:v>n.a.</x:v>
      </x:c>
      <x:c r="AB126" s="5" t="str">
        <x:f>IF(COUNT($E125:AB125)=AB$21,AB123-SUM($E125:AB125),"n.a.")</x:f>
        <x:v>n.a.</x:v>
      </x:c>
    </x:row>
    <x:row r="127" ht="22" customHeight="1">
      <x:c r="A127" s="3"/>
      <x:c r="B127" s="3"/>
      <x:c r="C127" s="3"/>
      <x:c r="D127" s="3"/>
      <x:c r="E127" s="5"/>
      <x:c r="F127" s="5"/>
      <x:c r="G127" s="5"/>
      <x:c r="H127" s="5"/>
      <x:c r="I127" s="5"/>
      <x:c r="J127" s="5"/>
      <x:c r="K127" s="5"/>
      <x:c r="L127" s="5"/>
      <x:c r="M127" s="5"/>
      <x:c r="N127" s="5"/>
      <x:c r="O127" s="5"/>
      <x:c r="P127" s="5"/>
      <x:c r="Q127" s="5"/>
      <x:c r="R127" s="5"/>
      <x:c r="S127" s="5"/>
      <x:c r="T127" s="5"/>
      <x:c r="U127" s="5"/>
      <x:c r="V127" s="5"/>
      <x:c r="W127" s="5"/>
      <x:c r="X127" s="5"/>
      <x:c r="Y127" s="5"/>
      <x:c r="Z127" s="5"/>
      <x:c r="AA127" s="5"/>
      <x:c r="AB127" s="5"/>
    </x:row>
    <x:row r="128" ht="22" customHeight="1">
      <x:c r="A128" s="3"/>
      <x:c r="B128" s="3"/>
      <x:c r="C128" s="14" t="str">
        <x:v>Контроль запаса: норма 0, шт</x:v>
      </x:c>
      <x:c r="D128" s="14"/>
      <x:c r="E128" s="55" t="n">
        <x:f>E98+E102-E101-E103</x:f>
        <x:v>0</x:v>
      </x:c>
      <x:c r="F128" s="55" t="n">
        <x:f>F98+F102-F101-F103</x:f>
        <x:v>0</x:v>
      </x:c>
      <x:c r="G128" s="55" t="n">
        <x:f>G98+G102-G101-G103</x:f>
        <x:v>0</x:v>
      </x:c>
      <x:c r="H128" s="55" t="n">
        <x:f>H98+H102-H101-H103</x:f>
        <x:v>0</x:v>
      </x:c>
      <x:c r="I128" s="55" t="n">
        <x:f>I98+I102-I101-I103</x:f>
        <x:v>0</x:v>
      </x:c>
      <x:c r="J128" s="55" t="n">
        <x:f>J98+J102-J101-J103</x:f>
        <x:v>0</x:v>
      </x:c>
      <x:c r="K128" s="55" t="n">
        <x:f>K98+K102-K101-K103</x:f>
        <x:v>0</x:v>
      </x:c>
      <x:c r="L128" s="55" t="n">
        <x:f>L98+L102-L101-L103</x:f>
        <x:v>0</x:v>
      </x:c>
      <x:c r="M128" s="55" t="n">
        <x:f>M98+M102-M101-M103</x:f>
        <x:v>0</x:v>
      </x:c>
      <x:c r="N128" s="55" t="n">
        <x:f>N98+N102-N101-N103</x:f>
        <x:v>0</x:v>
      </x:c>
      <x:c r="O128" s="55" t="n">
        <x:f>O98+O102-O101-O103</x:f>
        <x:v>0</x:v>
      </x:c>
      <x:c r="P128" s="55" t="n">
        <x:f>P98+P102-P101-P103</x:f>
        <x:v>0</x:v>
      </x:c>
      <x:c r="Q128" s="55" t="n">
        <x:f>Q98+Q102-Q101-Q103</x:f>
        <x:v>0</x:v>
      </x:c>
      <x:c r="R128" s="55" t="n">
        <x:f>R98+R102-R101-R103</x:f>
        <x:v>0</x:v>
      </x:c>
      <x:c r="S128" s="55" t="n">
        <x:f>S98+S102-S101-S103</x:f>
        <x:v>0</x:v>
      </x:c>
      <x:c r="T128" s="55" t="n">
        <x:f>T98+T102-T101-T103</x:f>
        <x:v>0</x:v>
      </x:c>
      <x:c r="U128" s="55" t="n">
        <x:f>U98+U102-U101-U103</x:f>
        <x:v>0</x:v>
      </x:c>
      <x:c r="V128" s="55" t="n">
        <x:f>V98+V102-V101-V103</x:f>
        <x:v>0</x:v>
      </x:c>
      <x:c r="W128" s="55" t="n">
        <x:f>W98+W102-W101-W103</x:f>
        <x:v>0</x:v>
      </x:c>
      <x:c r="X128" s="55" t="n">
        <x:f>X98+X102-X101-X103</x:f>
        <x:v>0</x:v>
      </x:c>
      <x:c r="Y128" s="55" t="n">
        <x:f>Y98+Y102-Y101-Y103</x:f>
        <x:v>0</x:v>
      </x:c>
      <x:c r="Z128" s="55" t="n">
        <x:f>Z98+Z102-Z101-Z103</x:f>
        <x:v>0</x:v>
      </x:c>
      <x:c r="AA128" s="55" t="n">
        <x:f>AA98+AA102-AA101-AA103</x:f>
        <x:v>0</x:v>
      </x:c>
      <x:c r="AB128" s="55" t="n">
        <x:f>AB98+AB102-AB101-AB103</x:f>
        <x:v>0</x:v>
      </x:c>
    </x:row>
    <x:row r="129" ht="22" customHeight="1">
      <x:c r="A129" s="3"/>
      <x:c r="B129" s="3"/>
      <x:c r="C129" s="14" t="str">
        <x:v>Контроль потока и начислений: норма 0, ₽</x:v>
      </x:c>
      <x:c r="D129" s="14"/>
      <x:c r="E129" s="55" t="n">
        <x:f>E120-E111+E119-E116</x:f>
        <x:v>0</x:v>
      </x:c>
      <x:c r="F129" s="55" t="n">
        <x:f>F120-F111+F119-F116</x:f>
        <x:v>0</x:v>
      </x:c>
      <x:c r="G129" s="55" t="n">
        <x:f>G120-G111+G119-G116</x:f>
        <x:v>0</x:v>
      </x:c>
      <x:c r="H129" s="55" t="n">
        <x:f>H120-H111+H119-H116</x:f>
        <x:v>0</x:v>
      </x:c>
      <x:c r="I129" s="55" t="n">
        <x:f>I120-I111+I119-I116</x:f>
        <x:v>0</x:v>
      </x:c>
      <x:c r="J129" s="55" t="n">
        <x:f>J120-J111+J119-J116</x:f>
        <x:v>0</x:v>
      </x:c>
      <x:c r="K129" s="55" t="n">
        <x:f>K120-K111+K119-K116</x:f>
        <x:v>0</x:v>
      </x:c>
      <x:c r="L129" s="55" t="n">
        <x:f>L120-L111+L119-L116</x:f>
        <x:v>0</x:v>
      </x:c>
      <x:c r="M129" s="55" t="n">
        <x:f>M120-M111+M119-M116</x:f>
        <x:v>0</x:v>
      </x:c>
      <x:c r="N129" s="55" t="n">
        <x:f>N120-N111+N119-N116</x:f>
        <x:v>0</x:v>
      </x:c>
      <x:c r="O129" s="55" t="n">
        <x:f>O120-O111+O119-O116</x:f>
        <x:v>0</x:v>
      </x:c>
      <x:c r="P129" s="55" t="n">
        <x:f>P120-P111+P119-P116</x:f>
        <x:v>0</x:v>
      </x:c>
      <x:c r="Q129" s="55" t="n">
        <x:f>Q120-Q111+Q119-Q116</x:f>
        <x:v>0</x:v>
      </x:c>
      <x:c r="R129" s="55" t="n">
        <x:f>R120-R111+R119-R116</x:f>
        <x:v>0</x:v>
      </x:c>
      <x:c r="S129" s="55" t="n">
        <x:f>S120-S111+S119-S116</x:f>
        <x:v>0</x:v>
      </x:c>
      <x:c r="T129" s="55" t="n">
        <x:f>T120-T111+T119-T116</x:f>
        <x:v>0</x:v>
      </x:c>
      <x:c r="U129" s="55" t="n">
        <x:f>U120-U111+U119-U116</x:f>
        <x:v>0</x:v>
      </x:c>
      <x:c r="V129" s="55" t="n">
        <x:f>V120-V111+V119-V116</x:f>
        <x:v>0</x:v>
      </x:c>
      <x:c r="W129" s="55" t="n">
        <x:f>W120-W111+W119-W116</x:f>
        <x:v>0</x:v>
      </x:c>
      <x:c r="X129" s="55" t="n">
        <x:f>X120-X111+X119-X116</x:f>
        <x:v>0</x:v>
      </x:c>
      <x:c r="Y129" s="55" t="n">
        <x:f>Y120-Y111+Y119-Y116</x:f>
        <x:v>0</x:v>
      </x:c>
      <x:c r="Z129" s="55" t="n">
        <x:f>Z120-Z111+Z119-Z116</x:f>
        <x:v>0</x:v>
      </x:c>
      <x:c r="AA129" s="55" t="n">
        <x:f>AA120-AA111+AA119-AA116</x:f>
        <x:v>0</x:v>
      </x:c>
      <x:c r="AB129" s="55" t="n">
        <x:f>AB120-AB111+AB119-AB116</x:f>
        <x:v>0</x:v>
      </x:c>
    </x:row>
    <x:row r="130" ht="22" customHeight="1">
      <x:c r="A130" s="3"/>
      <x:c r="B130" s="3"/>
      <x:c r="C130" s="14" t="str">
        <x:v>Контроль денег: норма 0, ₽</x:v>
      </x:c>
      <x:c r="D130" s="14"/>
      <x:c r="E130" s="55" t="n">
        <x:f>E123-E122-E120</x:f>
        <x:v>0</x:v>
      </x:c>
      <x:c r="F130" s="55" t="n">
        <x:f>F123-F122-F120</x:f>
        <x:v>0</x:v>
      </x:c>
      <x:c r="G130" s="55" t="n">
        <x:f>G123-G122-G120</x:f>
        <x:v>0</x:v>
      </x:c>
      <x:c r="H130" s="55" t="n">
        <x:f>H123-H122-H120</x:f>
        <x:v>0</x:v>
      </x:c>
      <x:c r="I130" s="55" t="n">
        <x:f>I123-I122-I120</x:f>
        <x:v>0</x:v>
      </x:c>
      <x:c r="J130" s="55" t="n">
        <x:f>J123-J122-J120</x:f>
        <x:v>0</x:v>
      </x:c>
      <x:c r="K130" s="55" t="n">
        <x:f>K123-K122-K120</x:f>
        <x:v>0</x:v>
      </x:c>
      <x:c r="L130" s="55" t="n">
        <x:f>L123-L122-L120</x:f>
        <x:v>0</x:v>
      </x:c>
      <x:c r="M130" s="55" t="n">
        <x:f>M123-M122-M120</x:f>
        <x:v>0</x:v>
      </x:c>
      <x:c r="N130" s="55" t="n">
        <x:f>N123-N122-N120</x:f>
        <x:v>0</x:v>
      </x:c>
      <x:c r="O130" s="55" t="n">
        <x:f>O123-O122-O120</x:f>
        <x:v>0</x:v>
      </x:c>
      <x:c r="P130" s="55" t="n">
        <x:f>P123-P122-P120</x:f>
        <x:v>0</x:v>
      </x:c>
      <x:c r="Q130" s="55" t="n">
        <x:f>Q123-Q122-Q120</x:f>
        <x:v>0</x:v>
      </x:c>
      <x:c r="R130" s="55" t="n">
        <x:f>R123-R122-R120</x:f>
        <x:v>0</x:v>
      </x:c>
      <x:c r="S130" s="55" t="n">
        <x:f>S123-S122-S120</x:f>
        <x:v>0</x:v>
      </x:c>
      <x:c r="T130" s="55" t="n">
        <x:f>T123-T122-T120</x:f>
        <x:v>0</x:v>
      </x:c>
      <x:c r="U130" s="55" t="n">
        <x:f>U123-U122-U120</x:f>
        <x:v>0</x:v>
      </x:c>
      <x:c r="V130" s="55" t="n">
        <x:f>V123-V122-V120</x:f>
        <x:v>0</x:v>
      </x:c>
      <x:c r="W130" s="55" t="n">
        <x:f>W123-W122-W120</x:f>
        <x:v>0</x:v>
      </x:c>
      <x:c r="X130" s="55" t="n">
        <x:f>X123-X122-X120</x:f>
        <x:v>0</x:v>
      </x:c>
      <x:c r="Y130" s="55" t="n">
        <x:f>Y123-Y122-Y120</x:f>
        <x:v>0</x:v>
      </x:c>
      <x:c r="Z130" s="55" t="n">
        <x:f>Z123-Z122-Z120</x:f>
        <x:v>0</x:v>
      </x:c>
      <x:c r="AA130" s="55" t="n">
        <x:f>AA123-AA122-AA120</x:f>
        <x:v>0</x:v>
      </x:c>
      <x:c r="AB130" s="55" t="n">
        <x:f>AB123-AB122-AB120</x:f>
        <x:v>0</x:v>
      </x:c>
    </x:row>
    <x:row r="131" ht="22" customHeight="1">
      <x:c r="A131" s="3"/>
      <x:c r="B131" s="3"/>
      <x:c r="C131" s="3"/>
      <x:c r="D131" s="3"/>
      <x:c r="E131" s="5"/>
      <x:c r="F131" s="5"/>
      <x:c r="G131" s="5"/>
      <x:c r="H131" s="5"/>
      <x:c r="I131" s="5"/>
      <x:c r="J131" s="5"/>
      <x:c r="K131" s="5"/>
      <x:c r="L131" s="5"/>
      <x:c r="M131" s="5"/>
      <x:c r="N131" s="5"/>
      <x:c r="O131" s="5"/>
      <x:c r="P131" s="5"/>
      <x:c r="Q131" s="5"/>
      <x:c r="R131" s="5"/>
      <x:c r="S131" s="5"/>
      <x:c r="T131" s="5"/>
      <x:c r="U131" s="5"/>
      <x:c r="V131" s="5"/>
      <x:c r="W131" s="5"/>
      <x:c r="X131" s="5"/>
      <x:c r="Y131" s="5"/>
      <x:c r="Z131" s="5"/>
      <x:c r="AA131" s="5"/>
      <x:c r="AB131" s="5"/>
    </x:row>
    <x:row r="132" ht="22" customHeight="1">
      <x:c r="A132" s="3"/>
      <x:c r="B132" s="3"/>
      <x:c r="C132" s="3"/>
      <x:c r="D132" s="3"/>
      <x:c r="E132" s="5"/>
      <x:c r="F132" s="5"/>
      <x:c r="G132" s="5"/>
      <x:c r="H132" s="5"/>
      <x:c r="I132" s="5"/>
      <x:c r="J132" s="5"/>
      <x:c r="K132" s="5"/>
      <x:c r="L132" s="5"/>
      <x:c r="M132" s="5"/>
      <x:c r="N132" s="5"/>
      <x:c r="O132" s="5"/>
      <x:c r="P132" s="5"/>
      <x:c r="Q132" s="5"/>
      <x:c r="R132" s="5"/>
      <x:c r="S132" s="5"/>
      <x:c r="T132" s="5"/>
      <x:c r="U132" s="5"/>
      <x:c r="V132" s="5"/>
      <x:c r="W132" s="5"/>
      <x:c r="X132" s="5"/>
      <x:c r="Y132" s="5"/>
      <x:c r="Z132" s="5"/>
      <x:c r="AA132" s="5"/>
      <x:c r="AB132" s="5"/>
    </x:row>
    <x:row r="133" ht="22" customHeight="1">
      <x:c r="A133" s="3"/>
      <x:c r="B133" s="3"/>
      <x:c r="C133" s="3"/>
      <x:c r="D133" s="3"/>
      <x:c r="E133" s="5"/>
      <x:c r="F133" s="5"/>
      <x:c r="G133" s="5"/>
      <x:c r="H133" s="5"/>
      <x:c r="I133" s="5"/>
      <x:c r="J133" s="5"/>
      <x:c r="K133" s="5"/>
      <x:c r="L133" s="5"/>
      <x:c r="M133" s="5"/>
      <x:c r="N133" s="5"/>
      <x:c r="O133" s="5"/>
      <x:c r="P133" s="5"/>
      <x:c r="Q133" s="5"/>
      <x:c r="R133" s="5"/>
      <x:c r="S133" s="5"/>
      <x:c r="T133" s="5"/>
      <x:c r="U133" s="5"/>
      <x:c r="V133" s="5"/>
      <x:c r="W133" s="5"/>
      <x:c r="X133" s="5"/>
      <x:c r="Y133" s="5"/>
      <x:c r="Z133" s="5"/>
      <x:c r="AA133" s="5"/>
      <x:c r="AB133" s="5"/>
    </x:row>
    <x:row r="134" ht="25" customHeight="1">
      <x:c r="A134" s="3"/>
      <x:c r="B134" s="3"/>
      <x:c r="C134" s="18" t="str">
        <x:v>5 точек</x:v>
      </x:c>
      <x:c r="D134" s="18"/>
      <x:c r="E134" s="19"/>
      <x:c r="F134" s="19"/>
      <x:c r="G134" s="19"/>
      <x:c r="H134" s="19"/>
      <x:c r="I134" s="19"/>
      <x:c r="J134" s="19"/>
      <x:c r="K134" s="19"/>
      <x:c r="L134" s="19"/>
      <x:c r="M134" s="19"/>
      <x:c r="N134" s="19"/>
      <x:c r="O134" s="19"/>
      <x:c r="P134" s="19"/>
      <x:c r="Q134" s="19"/>
      <x:c r="R134" s="19"/>
      <x:c r="S134" s="19"/>
      <x:c r="T134" s="19"/>
      <x:c r="U134" s="19"/>
      <x:c r="V134" s="19"/>
      <x:c r="W134" s="19"/>
      <x:c r="X134" s="19"/>
      <x:c r="Y134" s="19"/>
      <x:c r="Z134" s="19"/>
      <x:c r="AA134" s="19"/>
      <x:c r="AB134" s="19"/>
    </x:row>
    <x:row r="135" ht="22" customHeight="1">
      <x:c r="A135" s="3"/>
      <x:c r="B135" s="3"/>
      <x:c r="C135" s="3" t="str">
        <x:v>Запас на начало, шт</x:v>
      </x:c>
      <x:c r="D135" s="3"/>
      <x:c r="E135" s="5" t="n">
        <x:f>$H$17</x:f>
        <x:v>25000</x:v>
      </x:c>
      <x:c r="F135" s="5" t="n">
        <x:f>E140</x:f>
        <x:v>25000</x:v>
      </x:c>
      <x:c r="G135" s="5" t="n">
        <x:f>F140</x:f>
        <x:v>25000</x:v>
      </x:c>
      <x:c r="H135" s="5" t="n">
        <x:f>G140</x:f>
        <x:v>25000</x:v>
      </x:c>
      <x:c r="I135" s="5" t="n">
        <x:f>H140</x:f>
        <x:v>25000</x:v>
      </x:c>
      <x:c r="J135" s="5" t="n">
        <x:f>I140</x:f>
        <x:v>25000</x:v>
      </x:c>
      <x:c r="K135" s="5" t="n">
        <x:f>J140</x:f>
        <x:v>25000</x:v>
      </x:c>
      <x:c r="L135" s="5" t="n">
        <x:f>K140</x:f>
        <x:v>25000</x:v>
      </x:c>
      <x:c r="M135" s="5" t="n">
        <x:f>L140</x:f>
        <x:v>25000</x:v>
      </x:c>
      <x:c r="N135" s="5" t="n">
        <x:f>M140</x:f>
        <x:v>25000</x:v>
      </x:c>
      <x:c r="O135" s="5" t="n">
        <x:f>N140</x:f>
        <x:v>25000</x:v>
      </x:c>
      <x:c r="P135" s="5" t="n">
        <x:f>O140</x:f>
        <x:v>25000</x:v>
      </x:c>
      <x:c r="Q135" s="5" t="n">
        <x:f>P140</x:f>
        <x:v>25000</x:v>
      </x:c>
      <x:c r="R135" s="5" t="n">
        <x:f>Q140</x:f>
        <x:v>25000</x:v>
      </x:c>
      <x:c r="S135" s="5" t="n">
        <x:f>R140</x:f>
        <x:v>25000</x:v>
      </x:c>
      <x:c r="T135" s="5" t="n">
        <x:f>S140</x:f>
        <x:v>25000</x:v>
      </x:c>
      <x:c r="U135" s="5" t="n">
        <x:f>T140</x:f>
        <x:v>25000</x:v>
      </x:c>
      <x:c r="V135" s="5" t="n">
        <x:f>U140</x:f>
        <x:v>25000</x:v>
      </x:c>
      <x:c r="W135" s="5" t="n">
        <x:f>V140</x:f>
        <x:v>25000</x:v>
      </x:c>
      <x:c r="X135" s="5" t="n">
        <x:f>W140</x:f>
        <x:v>25000</x:v>
      </x:c>
      <x:c r="Y135" s="5" t="n">
        <x:f>X140</x:f>
        <x:v>25000</x:v>
      </x:c>
      <x:c r="Z135" s="5" t="n">
        <x:f>Y140</x:f>
        <x:v>25000</x:v>
      </x:c>
      <x:c r="AA135" s="5" t="n">
        <x:f>Z140</x:f>
        <x:v>25000</x:v>
      </x:c>
      <x:c r="AB135" s="5" t="n">
        <x:f>AA140</x:f>
        <x:v>25000</x:v>
      </x:c>
    </x:row>
    <x:row r="136" ht="22" customHeight="1">
      <x:c r="A136" s="3"/>
      <x:c r="B136" s="3"/>
      <x:c r="C136" s="3" t="str">
        <x:v>Сетевой спрос до разгона, шт/мес</x:v>
      </x:c>
      <x:c r="D136" s="3"/>
      <x:c r="E136" s="13" t="n">
        <x:f>'Параметры'!E61</x:f>
        <x:v>1250</x:v>
      </x:c>
      <x:c r="F136" s="13" t="n">
        <x:f>'Параметры'!F61</x:f>
        <x:v>1250</x:v>
      </x:c>
      <x:c r="G136" s="13" t="n">
        <x:f>'Параметры'!G61</x:f>
        <x:v>1250</x:v>
      </x:c>
      <x:c r="H136" s="13" t="n">
        <x:f>'Параметры'!H61</x:f>
        <x:v>1250</x:v>
      </x:c>
      <x:c r="I136" s="13" t="n">
        <x:f>'Параметры'!I61</x:f>
        <x:v>1250</x:v>
      </x:c>
      <x:c r="J136" s="13" t="n">
        <x:f>'Параметры'!J61</x:f>
        <x:v>1250</x:v>
      </x:c>
      <x:c r="K136" s="13" t="n">
        <x:f>'Параметры'!K61</x:f>
        <x:v>1250</x:v>
      </x:c>
      <x:c r="L136" s="13" t="n">
        <x:f>'Параметры'!L61</x:f>
        <x:v>1250</x:v>
      </x:c>
      <x:c r="M136" s="13" t="n">
        <x:f>'Параметры'!M61</x:f>
        <x:v>1250</x:v>
      </x:c>
      <x:c r="N136" s="13" t="n">
        <x:f>'Параметры'!N61</x:f>
        <x:v>1250</x:v>
      </x:c>
      <x:c r="O136" s="13" t="n">
        <x:f>'Параметры'!O61</x:f>
        <x:v>1250</x:v>
      </x:c>
      <x:c r="P136" s="13" t="n">
        <x:f>'Параметры'!P61</x:f>
        <x:v>1250</x:v>
      </x:c>
      <x:c r="Q136" s="13" t="n">
        <x:f>'Параметры'!Q61</x:f>
        <x:v>1250</x:v>
      </x:c>
      <x:c r="R136" s="13" t="n">
        <x:f>'Параметры'!R61</x:f>
        <x:v>1250</x:v>
      </x:c>
      <x:c r="S136" s="13" t="n">
        <x:f>'Параметры'!S61</x:f>
        <x:v>1250</x:v>
      </x:c>
      <x:c r="T136" s="13" t="n">
        <x:f>'Параметры'!T61</x:f>
        <x:v>1250</x:v>
      </x:c>
      <x:c r="U136" s="13" t="n">
        <x:f>'Параметры'!U61</x:f>
        <x:v>1250</x:v>
      </x:c>
      <x:c r="V136" s="13" t="n">
        <x:f>'Параметры'!V61</x:f>
        <x:v>1250</x:v>
      </x:c>
      <x:c r="W136" s="13" t="n">
        <x:f>'Параметры'!W61</x:f>
        <x:v>1250</x:v>
      </x:c>
      <x:c r="X136" s="13" t="n">
        <x:f>'Параметры'!X61</x:f>
        <x:v>1250</x:v>
      </x:c>
      <x:c r="Y136" s="13" t="n">
        <x:f>'Параметры'!Y61</x:f>
        <x:v>1250</x:v>
      </x:c>
      <x:c r="Z136" s="13" t="n">
        <x:f>'Параметры'!Z61</x:f>
        <x:v>1250</x:v>
      </x:c>
      <x:c r="AA136" s="13" t="n">
        <x:f>'Параметры'!AA61</x:f>
        <x:v>1250</x:v>
      </x:c>
      <x:c r="AB136" s="13" t="n">
        <x:f>'Параметры'!AB61</x:f>
        <x:v>1250</x:v>
      </x:c>
    </x:row>
    <x:row r="137" ht="22" customHeight="1">
      <x:c r="A137" s="3"/>
      <x:c r="B137" s="3"/>
      <x:c r="C137" s="30" t="str">
        <x:v>Коэффициент разгона</x:v>
      </x:c>
      <x:c r="D137" s="30"/>
      <x:c r="E137" s="53" t="n">
        <x:f>'Параметры'!E23</x:f>
        <x:v>0.35</x:v>
      </x:c>
      <x:c r="F137" s="53" t="n">
        <x:f>'Параметры'!F23</x:f>
        <x:v>0.6</x:v>
      </x:c>
      <x:c r="G137" s="53" t="n">
        <x:f>'Параметры'!G23</x:f>
        <x:v>0.8</x:v>
      </x:c>
      <x:c r="H137" s="53" t="n">
        <x:f>'Параметры'!H23</x:f>
        <x:v>1</x:v>
      </x:c>
      <x:c r="I137" s="53" t="n">
        <x:f>'Параметры'!I23</x:f>
        <x:v>1</x:v>
      </x:c>
      <x:c r="J137" s="53" t="n">
        <x:f>'Параметры'!J23</x:f>
        <x:v>1</x:v>
      </x:c>
      <x:c r="K137" s="53" t="n">
        <x:f>'Параметры'!K23</x:f>
        <x:v>1</x:v>
      </x:c>
      <x:c r="L137" s="53" t="n">
        <x:f>'Параметры'!L23</x:f>
        <x:v>1</x:v>
      </x:c>
      <x:c r="M137" s="53" t="n">
        <x:f>'Параметры'!M23</x:f>
        <x:v>1</x:v>
      </x:c>
      <x:c r="N137" s="53" t="n">
        <x:f>'Параметры'!N23</x:f>
        <x:v>1</x:v>
      </x:c>
      <x:c r="O137" s="53" t="n">
        <x:f>'Параметры'!O23</x:f>
        <x:v>1</x:v>
      </x:c>
      <x:c r="P137" s="53" t="n">
        <x:f>'Параметры'!P23</x:f>
        <x:v>1</x:v>
      </x:c>
      <x:c r="Q137" s="53" t="n">
        <x:f>'Параметры'!Q23</x:f>
        <x:v>1</x:v>
      </x:c>
      <x:c r="R137" s="53" t="n">
        <x:f>'Параметры'!R23</x:f>
        <x:v>1</x:v>
      </x:c>
      <x:c r="S137" s="53" t="n">
        <x:f>'Параметры'!S23</x:f>
        <x:v>1</x:v>
      </x:c>
      <x:c r="T137" s="53" t="n">
        <x:f>'Параметры'!T23</x:f>
        <x:v>1</x:v>
      </x:c>
      <x:c r="U137" s="53" t="n">
        <x:f>'Параметры'!U23</x:f>
        <x:v>1</x:v>
      </x:c>
      <x:c r="V137" s="53" t="n">
        <x:f>'Параметры'!V23</x:f>
        <x:v>1</x:v>
      </x:c>
      <x:c r="W137" s="53" t="n">
        <x:f>'Параметры'!W23</x:f>
        <x:v>1</x:v>
      </x:c>
      <x:c r="X137" s="53" t="n">
        <x:f>'Параметры'!X23</x:f>
        <x:v>1</x:v>
      </x:c>
      <x:c r="Y137" s="53" t="n">
        <x:f>'Параметры'!Y23</x:f>
        <x:v>1</x:v>
      </x:c>
      <x:c r="Z137" s="53" t="n">
        <x:f>'Параметры'!Z23</x:f>
        <x:v>1</x:v>
      </x:c>
      <x:c r="AA137" s="53" t="n">
        <x:f>'Параметры'!AA23</x:f>
        <x:v>1</x:v>
      </x:c>
      <x:c r="AB137" s="53" t="n">
        <x:f>'Параметры'!AB23</x:f>
        <x:v>1</x:v>
      </x:c>
    </x:row>
    <x:row r="138" ht="22" customHeight="1">
      <x:c r="A138" s="3"/>
      <x:c r="B138" s="3"/>
      <x:c r="C138" s="47" t="str">
        <x:v>Продано книг, шт</x:v>
      </x:c>
      <x:c r="D138" s="47"/>
      <x:c r="E138" s="48" t="n">
        <x:f>IF(AND(ISNUMBER(E135),ISNUMBER(E136),ISNUMBER(E137)),ROUNDDOWN(MIN(E135,E136)*E137,0),"n.a.")</x:f>
        <x:v>437</x:v>
      </x:c>
      <x:c r="F138" s="48" t="n">
        <x:f>IF(AND(ISNUMBER(F135),ISNUMBER(F136),ISNUMBER(F137)),ROUNDDOWN(MIN(F135,F136)*F137,0),"n.a.")</x:f>
        <x:v>750</x:v>
      </x:c>
      <x:c r="G138" s="48" t="n">
        <x:f>IF(AND(ISNUMBER(G135),ISNUMBER(G136),ISNUMBER(G137)),ROUNDDOWN(MIN(G135,G136)*G137,0),"n.a.")</x:f>
        <x:v>1000</x:v>
      </x:c>
      <x:c r="H138" s="48" t="n">
        <x:f>IF(AND(ISNUMBER(H135),ISNUMBER(H136),ISNUMBER(H137)),ROUNDDOWN(MIN(H135,H136)*H137,0),"n.a.")</x:f>
        <x:v>1250</x:v>
      </x:c>
      <x:c r="I138" s="48" t="n">
        <x:f>IF(AND(ISNUMBER(I135),ISNUMBER(I136),ISNUMBER(I137)),ROUNDDOWN(MIN(I135,I136)*I137,0),"n.a.")</x:f>
        <x:v>1250</x:v>
      </x:c>
      <x:c r="J138" s="48" t="n">
        <x:f>IF(AND(ISNUMBER(J135),ISNUMBER(J136),ISNUMBER(J137)),ROUNDDOWN(MIN(J135,J136)*J137,0),"n.a.")</x:f>
        <x:v>1250</x:v>
      </x:c>
      <x:c r="K138" s="48" t="n">
        <x:f>IF(AND(ISNUMBER(K135),ISNUMBER(K136),ISNUMBER(K137)),ROUNDDOWN(MIN(K135,K136)*K137,0),"n.a.")</x:f>
        <x:v>1250</x:v>
      </x:c>
      <x:c r="L138" s="48" t="n">
        <x:f>IF(AND(ISNUMBER(L135),ISNUMBER(L136),ISNUMBER(L137)),ROUNDDOWN(MIN(L135,L136)*L137,0),"n.a.")</x:f>
        <x:v>1250</x:v>
      </x:c>
      <x:c r="M138" s="48" t="n">
        <x:f>IF(AND(ISNUMBER(M135),ISNUMBER(M136),ISNUMBER(M137)),ROUNDDOWN(MIN(M135,M136)*M137,0),"n.a.")</x:f>
        <x:v>1250</x:v>
      </x:c>
      <x:c r="N138" s="48" t="n">
        <x:f>IF(AND(ISNUMBER(N135),ISNUMBER(N136),ISNUMBER(N137)),ROUNDDOWN(MIN(N135,N136)*N137,0),"n.a.")</x:f>
        <x:v>1250</x:v>
      </x:c>
      <x:c r="O138" s="48" t="n">
        <x:f>IF(AND(ISNUMBER(O135),ISNUMBER(O136),ISNUMBER(O137)),ROUNDDOWN(MIN(O135,O136)*O137,0),"n.a.")</x:f>
        <x:v>1250</x:v>
      </x:c>
      <x:c r="P138" s="48" t="n">
        <x:f>IF(AND(ISNUMBER(P135),ISNUMBER(P136),ISNUMBER(P137)),ROUNDDOWN(MIN(P135,P136)*P137,0),"n.a.")</x:f>
        <x:v>1250</x:v>
      </x:c>
      <x:c r="Q138" s="48" t="n">
        <x:f>IF(AND(ISNUMBER(Q135),ISNUMBER(Q136),ISNUMBER(Q137)),ROUNDDOWN(MIN(Q135,Q136)*Q137,0),"n.a.")</x:f>
        <x:v>1250</x:v>
      </x:c>
      <x:c r="R138" s="48" t="n">
        <x:f>IF(AND(ISNUMBER(R135),ISNUMBER(R136),ISNUMBER(R137)),ROUNDDOWN(MIN(R135,R136)*R137,0),"n.a.")</x:f>
        <x:v>1250</x:v>
      </x:c>
      <x:c r="S138" s="48" t="n">
        <x:f>IF(AND(ISNUMBER(S135),ISNUMBER(S136),ISNUMBER(S137)),ROUNDDOWN(MIN(S135,S136)*S137,0),"n.a.")</x:f>
        <x:v>1250</x:v>
      </x:c>
      <x:c r="T138" s="48" t="n">
        <x:f>IF(AND(ISNUMBER(T135),ISNUMBER(T136),ISNUMBER(T137)),ROUNDDOWN(MIN(T135,T136)*T137,0),"n.a.")</x:f>
        <x:v>1250</x:v>
      </x:c>
      <x:c r="U138" s="48" t="n">
        <x:f>IF(AND(ISNUMBER(U135),ISNUMBER(U136),ISNUMBER(U137)),ROUNDDOWN(MIN(U135,U136)*U137,0),"n.a.")</x:f>
        <x:v>1250</x:v>
      </x:c>
      <x:c r="V138" s="48" t="n">
        <x:f>IF(AND(ISNUMBER(V135),ISNUMBER(V136),ISNUMBER(V137)),ROUNDDOWN(MIN(V135,V136)*V137,0),"n.a.")</x:f>
        <x:v>1250</x:v>
      </x:c>
      <x:c r="W138" s="48" t="n">
        <x:f>IF(AND(ISNUMBER(W135),ISNUMBER(W136),ISNUMBER(W137)),ROUNDDOWN(MIN(W135,W136)*W137,0),"n.a.")</x:f>
        <x:v>1250</x:v>
      </x:c>
      <x:c r="X138" s="48" t="n">
        <x:f>IF(AND(ISNUMBER(X135),ISNUMBER(X136),ISNUMBER(X137)),ROUNDDOWN(MIN(X135,X136)*X137,0),"n.a.")</x:f>
        <x:v>1250</x:v>
      </x:c>
      <x:c r="Y138" s="48" t="n">
        <x:f>IF(AND(ISNUMBER(Y135),ISNUMBER(Y136),ISNUMBER(Y137)),ROUNDDOWN(MIN(Y135,Y136)*Y137,0),"n.a.")</x:f>
        <x:v>1250</x:v>
      </x:c>
      <x:c r="Z138" s="48" t="n">
        <x:f>IF(AND(ISNUMBER(Z135),ISNUMBER(Z136),ISNUMBER(Z137)),ROUNDDOWN(MIN(Z135,Z136)*Z137,0),"n.a.")</x:f>
        <x:v>1250</x:v>
      </x:c>
      <x:c r="AA138" s="48" t="n">
        <x:f>IF(AND(ISNUMBER(AA135),ISNUMBER(AA136),ISNUMBER(AA137)),ROUNDDOWN(MIN(AA135,AA136)*AA137,0),"n.a.")</x:f>
        <x:v>1250</x:v>
      </x:c>
      <x:c r="AB138" s="48" t="n">
        <x:f>IF(AND(ISNUMBER(AB135),ISNUMBER(AB136),ISNUMBER(AB137)),ROUNDDOWN(MIN(AB135,AB136)*AB137,0),"n.a.")</x:f>
        <x:v>1250</x:v>
      </x:c>
    </x:row>
    <x:row r="139" ht="22" customHeight="1">
      <x:c r="A139" s="3"/>
      <x:c r="B139" s="3"/>
      <x:c r="C139" s="3" t="str">
        <x:v>Закуплено на замену, шт</x:v>
      </x:c>
      <x:c r="D139" s="3"/>
      <x:c r="E139" s="5" t="n">
        <x:f>E138</x:f>
        <x:v>437</x:v>
      </x:c>
      <x:c r="F139" s="5" t="n">
        <x:f>F138</x:f>
        <x:v>750</x:v>
      </x:c>
      <x:c r="G139" s="5" t="n">
        <x:f>G138</x:f>
        <x:v>1000</x:v>
      </x:c>
      <x:c r="H139" s="5" t="n">
        <x:f>H138</x:f>
        <x:v>1250</x:v>
      </x:c>
      <x:c r="I139" s="5" t="n">
        <x:f>I138</x:f>
        <x:v>1250</x:v>
      </x:c>
      <x:c r="J139" s="5" t="n">
        <x:f>J138</x:f>
        <x:v>1250</x:v>
      </x:c>
      <x:c r="K139" s="5" t="n">
        <x:f>K138</x:f>
        <x:v>1250</x:v>
      </x:c>
      <x:c r="L139" s="5" t="n">
        <x:f>L138</x:f>
        <x:v>1250</x:v>
      </x:c>
      <x:c r="M139" s="5" t="n">
        <x:f>M138</x:f>
        <x:v>1250</x:v>
      </x:c>
      <x:c r="N139" s="5" t="n">
        <x:f>N138</x:f>
        <x:v>1250</x:v>
      </x:c>
      <x:c r="O139" s="5" t="n">
        <x:f>O138</x:f>
        <x:v>1250</x:v>
      </x:c>
      <x:c r="P139" s="5" t="n">
        <x:f>P138</x:f>
        <x:v>1250</x:v>
      </x:c>
      <x:c r="Q139" s="5" t="n">
        <x:f>Q138</x:f>
        <x:v>1250</x:v>
      </x:c>
      <x:c r="R139" s="5" t="n">
        <x:f>R138</x:f>
        <x:v>1250</x:v>
      </x:c>
      <x:c r="S139" s="5" t="n">
        <x:f>S138</x:f>
        <x:v>1250</x:v>
      </x:c>
      <x:c r="T139" s="5" t="n">
        <x:f>T138</x:f>
        <x:v>1250</x:v>
      </x:c>
      <x:c r="U139" s="5" t="n">
        <x:f>U138</x:f>
        <x:v>1250</x:v>
      </x:c>
      <x:c r="V139" s="5" t="n">
        <x:f>V138</x:f>
        <x:v>1250</x:v>
      </x:c>
      <x:c r="W139" s="5" t="n">
        <x:f>W138</x:f>
        <x:v>1250</x:v>
      </x:c>
      <x:c r="X139" s="5" t="n">
        <x:f>X138</x:f>
        <x:v>1250</x:v>
      </x:c>
      <x:c r="Y139" s="5" t="n">
        <x:f>Y138</x:f>
        <x:v>1250</x:v>
      </x:c>
      <x:c r="Z139" s="5" t="n">
        <x:f>Z138</x:f>
        <x:v>1250</x:v>
      </x:c>
      <x:c r="AA139" s="5" t="n">
        <x:f>AA138</x:f>
        <x:v>1250</x:v>
      </x:c>
      <x:c r="AB139" s="5" t="n">
        <x:f>AB138</x:f>
        <x:v>1250</x:v>
      </x:c>
    </x:row>
    <x:row r="140" ht="22" customHeight="1">
      <x:c r="A140" s="3"/>
      <x:c r="B140" s="3"/>
      <x:c r="C140" s="47" t="str">
        <x:v>Запас на конец, шт</x:v>
      </x:c>
      <x:c r="D140" s="47"/>
      <x:c r="E140" s="48" t="n">
        <x:f>E135+E139-E138</x:f>
        <x:v>25000</x:v>
      </x:c>
      <x:c r="F140" s="48" t="n">
        <x:f>F135+F139-F138</x:f>
        <x:v>25000</x:v>
      </x:c>
      <x:c r="G140" s="48" t="n">
        <x:f>G135+G139-G138</x:f>
        <x:v>25000</x:v>
      </x:c>
      <x:c r="H140" s="48" t="n">
        <x:f>H135+H139-H138</x:f>
        <x:v>25000</x:v>
      </x:c>
      <x:c r="I140" s="48" t="n">
        <x:f>I135+I139-I138</x:f>
        <x:v>25000</x:v>
      </x:c>
      <x:c r="J140" s="48" t="n">
        <x:f>J135+J139-J138</x:f>
        <x:v>25000</x:v>
      </x:c>
      <x:c r="K140" s="48" t="n">
        <x:f>K135+K139-K138</x:f>
        <x:v>25000</x:v>
      </x:c>
      <x:c r="L140" s="48" t="n">
        <x:f>L135+L139-L138</x:f>
        <x:v>25000</x:v>
      </x:c>
      <x:c r="M140" s="48" t="n">
        <x:f>M135+M139-M138</x:f>
        <x:v>25000</x:v>
      </x:c>
      <x:c r="N140" s="48" t="n">
        <x:f>N135+N139-N138</x:f>
        <x:v>25000</x:v>
      </x:c>
      <x:c r="O140" s="48" t="n">
        <x:f>O135+O139-O138</x:f>
        <x:v>25000</x:v>
      </x:c>
      <x:c r="P140" s="48" t="n">
        <x:f>P135+P139-P138</x:f>
        <x:v>25000</x:v>
      </x:c>
      <x:c r="Q140" s="48" t="n">
        <x:f>Q135+Q139-Q138</x:f>
        <x:v>25000</x:v>
      </x:c>
      <x:c r="R140" s="48" t="n">
        <x:f>R135+R139-R138</x:f>
        <x:v>25000</x:v>
      </x:c>
      <x:c r="S140" s="48" t="n">
        <x:f>S135+S139-S138</x:f>
        <x:v>25000</x:v>
      </x:c>
      <x:c r="T140" s="48" t="n">
        <x:f>T135+T139-T138</x:f>
        <x:v>25000</x:v>
      </x:c>
      <x:c r="U140" s="48" t="n">
        <x:f>U135+U139-U138</x:f>
        <x:v>25000</x:v>
      </x:c>
      <x:c r="V140" s="48" t="n">
        <x:f>V135+V139-V138</x:f>
        <x:v>25000</x:v>
      </x:c>
      <x:c r="W140" s="48" t="n">
        <x:f>W135+W139-W138</x:f>
        <x:v>25000</x:v>
      </x:c>
      <x:c r="X140" s="48" t="n">
        <x:f>X135+X139-X138</x:f>
        <x:v>25000</x:v>
      </x:c>
      <x:c r="Y140" s="48" t="n">
        <x:f>Y135+Y139-Y138</x:f>
        <x:v>25000</x:v>
      </x:c>
      <x:c r="Z140" s="48" t="n">
        <x:f>Z135+Z139-Z138</x:f>
        <x:v>25000</x:v>
      </x:c>
      <x:c r="AA140" s="48" t="n">
        <x:f>AA135+AA139-AA138</x:f>
        <x:v>25000</x:v>
      </x:c>
      <x:c r="AB140" s="48" t="n">
        <x:f>AB135+AB139-AB138</x:f>
        <x:v>25000</x:v>
      </x:c>
    </x:row>
    <x:row r="141" ht="22" customHeight="1">
      <x:c r="A141" s="3"/>
      <x:c r="B141" s="3"/>
      <x:c r="C141" s="3"/>
      <x:c r="D141" s="3"/>
      <x:c r="E141" s="5"/>
      <x:c r="F141" s="5"/>
      <x:c r="G141" s="5"/>
      <x:c r="H141" s="5"/>
      <x:c r="I141" s="5"/>
      <x:c r="J141" s="5"/>
      <x:c r="K141" s="5"/>
      <x:c r="L141" s="5"/>
      <x:c r="M141" s="5"/>
      <x:c r="N141" s="5"/>
      <x:c r="O141" s="5"/>
      <x:c r="P141" s="5"/>
      <x:c r="Q141" s="5"/>
      <x:c r="R141" s="5"/>
      <x:c r="S141" s="5"/>
      <x:c r="T141" s="5"/>
      <x:c r="U141" s="5"/>
      <x:c r="V141" s="5"/>
      <x:c r="W141" s="5"/>
      <x:c r="X141" s="5"/>
      <x:c r="Y141" s="5"/>
      <x:c r="Z141" s="5"/>
      <x:c r="AA141" s="5"/>
      <x:c r="AB141" s="5"/>
    </x:row>
    <x:row r="142" ht="22" customHeight="1">
      <x:c r="A142" s="3"/>
      <x:c r="B142" s="3"/>
      <x:c r="C142" s="3" t="str">
        <x:v>Вклад на одну книгу, ₽</x:v>
      </x:c>
      <x:c r="D142" s="3"/>
      <x:c r="E142" s="13" t="n">
        <x:f>'Параметры'!E26</x:f>
        <x:v>400</x:v>
      </x:c>
      <x:c r="F142" s="13" t="n">
        <x:f>'Параметры'!F26</x:f>
        <x:v>400</x:v>
      </x:c>
      <x:c r="G142" s="13" t="n">
        <x:f>'Параметры'!G26</x:f>
        <x:v>400</x:v>
      </x:c>
      <x:c r="H142" s="13" t="n">
        <x:f>'Параметры'!H26</x:f>
        <x:v>400</x:v>
      </x:c>
      <x:c r="I142" s="13" t="n">
        <x:f>'Параметры'!I26</x:f>
        <x:v>400</x:v>
      </x:c>
      <x:c r="J142" s="13" t="n">
        <x:f>'Параметры'!J26</x:f>
        <x:v>400</x:v>
      </x:c>
      <x:c r="K142" s="13" t="n">
        <x:f>'Параметры'!K26</x:f>
        <x:v>400</x:v>
      </x:c>
      <x:c r="L142" s="13" t="n">
        <x:f>'Параметры'!L26</x:f>
        <x:v>400</x:v>
      </x:c>
      <x:c r="M142" s="13" t="n">
        <x:f>'Параметры'!M26</x:f>
        <x:v>400</x:v>
      </x:c>
      <x:c r="N142" s="13" t="n">
        <x:f>'Параметры'!N26</x:f>
        <x:v>400</x:v>
      </x:c>
      <x:c r="O142" s="13" t="n">
        <x:f>'Параметры'!O26</x:f>
        <x:v>400</x:v>
      </x:c>
      <x:c r="P142" s="13" t="n">
        <x:f>'Параметры'!P26</x:f>
        <x:v>400</x:v>
      </x:c>
      <x:c r="Q142" s="13" t="n">
        <x:f>'Параметры'!Q26</x:f>
        <x:v>400</x:v>
      </x:c>
      <x:c r="R142" s="13" t="n">
        <x:f>'Параметры'!R26</x:f>
        <x:v>400</x:v>
      </x:c>
      <x:c r="S142" s="13" t="n">
        <x:f>'Параметры'!S26</x:f>
        <x:v>400</x:v>
      </x:c>
      <x:c r="T142" s="13" t="n">
        <x:f>'Параметры'!T26</x:f>
        <x:v>400</x:v>
      </x:c>
      <x:c r="U142" s="13" t="n">
        <x:f>'Параметры'!U26</x:f>
        <x:v>400</x:v>
      </x:c>
      <x:c r="V142" s="13" t="n">
        <x:f>'Параметры'!V26</x:f>
        <x:v>400</x:v>
      </x:c>
      <x:c r="W142" s="13" t="n">
        <x:f>'Параметры'!W26</x:f>
        <x:v>400</x:v>
      </x:c>
      <x:c r="X142" s="13" t="n">
        <x:f>'Параметры'!X26</x:f>
        <x:v>400</x:v>
      </x:c>
      <x:c r="Y142" s="13" t="n">
        <x:f>'Параметры'!Y26</x:f>
        <x:v>400</x:v>
      </x:c>
      <x:c r="Z142" s="13" t="n">
        <x:f>'Параметры'!Z26</x:f>
        <x:v>400</x:v>
      </x:c>
      <x:c r="AA142" s="13" t="n">
        <x:f>'Параметры'!AA26</x:f>
        <x:v>400</x:v>
      </x:c>
      <x:c r="AB142" s="13" t="n">
        <x:f>'Параметры'!AB26</x:f>
        <x:v>400</x:v>
      </x:c>
    </x:row>
    <x:row r="143" ht="22" customHeight="1">
      <x:c r="A143" s="3"/>
      <x:c r="B143" s="3"/>
      <x:c r="C143" s="3" t="str">
        <x:v>Вклад проданных книг, ₽</x:v>
      </x:c>
      <x:c r="D143" s="3"/>
      <x:c r="E143" s="5" t="n">
        <x:f>E138*E142</x:f>
        <x:v>174800</x:v>
      </x:c>
      <x:c r="F143" s="5" t="n">
        <x:f>F138*F142</x:f>
        <x:v>300000</x:v>
      </x:c>
      <x:c r="G143" s="5" t="n">
        <x:f>G138*G142</x:f>
        <x:v>400000</x:v>
      </x:c>
      <x:c r="H143" s="5" t="n">
        <x:f>H138*H142</x:f>
        <x:v>500000</x:v>
      </x:c>
      <x:c r="I143" s="5" t="n">
        <x:f>I138*I142</x:f>
        <x:v>500000</x:v>
      </x:c>
      <x:c r="J143" s="5" t="n">
        <x:f>J138*J142</x:f>
        <x:v>500000</x:v>
      </x:c>
      <x:c r="K143" s="5" t="n">
        <x:f>K138*K142</x:f>
        <x:v>500000</x:v>
      </x:c>
      <x:c r="L143" s="5" t="n">
        <x:f>L138*L142</x:f>
        <x:v>500000</x:v>
      </x:c>
      <x:c r="M143" s="5" t="n">
        <x:f>M138*M142</x:f>
        <x:v>500000</x:v>
      </x:c>
      <x:c r="N143" s="5" t="n">
        <x:f>N138*N142</x:f>
        <x:v>500000</x:v>
      </x:c>
      <x:c r="O143" s="5" t="n">
        <x:f>O138*O142</x:f>
        <x:v>500000</x:v>
      </x:c>
      <x:c r="P143" s="5" t="n">
        <x:f>P138*P142</x:f>
        <x:v>500000</x:v>
      </x:c>
      <x:c r="Q143" s="5" t="n">
        <x:f>Q138*Q142</x:f>
        <x:v>500000</x:v>
      </x:c>
      <x:c r="R143" s="5" t="n">
        <x:f>R138*R142</x:f>
        <x:v>500000</x:v>
      </x:c>
      <x:c r="S143" s="5" t="n">
        <x:f>S138*S142</x:f>
        <x:v>500000</x:v>
      </x:c>
      <x:c r="T143" s="5" t="n">
        <x:f>T138*T142</x:f>
        <x:v>500000</x:v>
      </x:c>
      <x:c r="U143" s="5" t="n">
        <x:f>U138*U142</x:f>
        <x:v>500000</x:v>
      </x:c>
      <x:c r="V143" s="5" t="n">
        <x:f>V138*V142</x:f>
        <x:v>500000</x:v>
      </x:c>
      <x:c r="W143" s="5" t="n">
        <x:f>W138*W142</x:f>
        <x:v>500000</x:v>
      </x:c>
      <x:c r="X143" s="5" t="n">
        <x:f>X138*X142</x:f>
        <x:v>500000</x:v>
      </x:c>
      <x:c r="Y143" s="5" t="n">
        <x:f>Y138*Y142</x:f>
        <x:v>500000</x:v>
      </x:c>
      <x:c r="Z143" s="5" t="n">
        <x:f>Z138*Z142</x:f>
        <x:v>500000</x:v>
      </x:c>
      <x:c r="AA143" s="5" t="n">
        <x:f>AA138*AA142</x:f>
        <x:v>500000</x:v>
      </x:c>
      <x:c r="AB143" s="5" t="n">
        <x:f>AB138*AB142</x:f>
        <x:v>500000</x:v>
      </x:c>
    </x:row>
    <x:row r="144" ht="22" customHeight="1">
      <x:c r="A144" s="3"/>
      <x:c r="B144" s="3"/>
      <x:c r="C144" s="3" t="str">
        <x:v>Прямой результат ПВЗ, ₽</x:v>
      </x:c>
      <x:c r="D144" s="3"/>
      <x:c r="E144" s="13" t="n">
        <x:f>'Параметры'!E31*$H$9</x:f>
        <x:v>0</x:v>
      </x:c>
      <x:c r="F144" s="13" t="n">
        <x:f>'Параметры'!F31*$H$9</x:f>
        <x:v>0</x:v>
      </x:c>
      <x:c r="G144" s="13" t="n">
        <x:f>'Параметры'!G31*$H$9</x:f>
        <x:v>0</x:v>
      </x:c>
      <x:c r="H144" s="13" t="n">
        <x:f>'Параметры'!H31*$H$9</x:f>
        <x:v>0</x:v>
      </x:c>
      <x:c r="I144" s="13" t="n">
        <x:f>'Параметры'!I31*$H$9</x:f>
        <x:v>0</x:v>
      </x:c>
      <x:c r="J144" s="13" t="n">
        <x:f>'Параметры'!J31*$H$9</x:f>
        <x:v>0</x:v>
      </x:c>
      <x:c r="K144" s="13" t="n">
        <x:f>'Параметры'!K31*$H$9</x:f>
        <x:v>0</x:v>
      </x:c>
      <x:c r="L144" s="13" t="n">
        <x:f>'Параметры'!L31*$H$9</x:f>
        <x:v>0</x:v>
      </x:c>
      <x:c r="M144" s="13" t="n">
        <x:f>'Параметры'!M31*$H$9</x:f>
        <x:v>0</x:v>
      </x:c>
      <x:c r="N144" s="13" t="n">
        <x:f>'Параметры'!N31*$H$9</x:f>
        <x:v>0</x:v>
      </x:c>
      <x:c r="O144" s="13" t="n">
        <x:f>'Параметры'!O31*$H$9</x:f>
        <x:v>0</x:v>
      </x:c>
      <x:c r="P144" s="13" t="n">
        <x:f>'Параметры'!P31*$H$9</x:f>
        <x:v>0</x:v>
      </x:c>
      <x:c r="Q144" s="13" t="n">
        <x:f>'Параметры'!Q31*$H$9</x:f>
        <x:v>0</x:v>
      </x:c>
      <x:c r="R144" s="13" t="n">
        <x:f>'Параметры'!R31*$H$9</x:f>
        <x:v>0</x:v>
      </x:c>
      <x:c r="S144" s="13" t="n">
        <x:f>'Параметры'!S31*$H$9</x:f>
        <x:v>0</x:v>
      </x:c>
      <x:c r="T144" s="13" t="n">
        <x:f>'Параметры'!T31*$H$9</x:f>
        <x:v>0</x:v>
      </x:c>
      <x:c r="U144" s="13" t="n">
        <x:f>'Параметры'!U31*$H$9</x:f>
        <x:v>0</x:v>
      </x:c>
      <x:c r="V144" s="13" t="n">
        <x:f>'Параметры'!V31*$H$9</x:f>
        <x:v>0</x:v>
      </x:c>
      <x:c r="W144" s="13" t="n">
        <x:f>'Параметры'!W31*$H$9</x:f>
        <x:v>0</x:v>
      </x:c>
      <x:c r="X144" s="13" t="n">
        <x:f>'Параметры'!X31*$H$9</x:f>
        <x:v>0</x:v>
      </x:c>
      <x:c r="Y144" s="13" t="n">
        <x:f>'Параметры'!Y31*$H$9</x:f>
        <x:v>0</x:v>
      </x:c>
      <x:c r="Z144" s="13" t="n">
        <x:f>'Параметры'!Z31*$H$9</x:f>
        <x:v>0</x:v>
      </x:c>
      <x:c r="AA144" s="13" t="n">
        <x:f>'Параметры'!AA31*$H$9</x:f>
        <x:v>0</x:v>
      </x:c>
      <x:c r="AB144" s="13" t="n">
        <x:f>'Параметры'!AB31*$H$9</x:f>
        <x:v>0</x:v>
      </x:c>
    </x:row>
    <x:row r="145" ht="22" customHeight="1">
      <x:c r="A145" s="3"/>
      <x:c r="B145" s="3"/>
      <x:c r="C145" s="3" t="str">
        <x:v>Чистый результат допсервисов, ₽</x:v>
      </x:c>
      <x:c r="D145" s="3"/>
      <x:c r="E145" s="13" t="n">
        <x:f>'Параметры'!E41*$H$9</x:f>
        <x:v>0</x:v>
      </x:c>
      <x:c r="F145" s="13" t="n">
        <x:f>'Параметры'!F41*$H$9</x:f>
        <x:v>0</x:v>
      </x:c>
      <x:c r="G145" s="13" t="n">
        <x:f>'Параметры'!G41*$H$9</x:f>
        <x:v>0</x:v>
      </x:c>
      <x:c r="H145" s="13" t="n">
        <x:f>'Параметры'!H41*$H$9</x:f>
        <x:v>0</x:v>
      </x:c>
      <x:c r="I145" s="13" t="n">
        <x:f>'Параметры'!I41*$H$9</x:f>
        <x:v>0</x:v>
      </x:c>
      <x:c r="J145" s="13" t="n">
        <x:f>'Параметры'!J41*$H$9</x:f>
        <x:v>0</x:v>
      </x:c>
      <x:c r="K145" s="13" t="n">
        <x:f>'Параметры'!K41*$H$9</x:f>
        <x:v>0</x:v>
      </x:c>
      <x:c r="L145" s="13" t="n">
        <x:f>'Параметры'!L41*$H$9</x:f>
        <x:v>0</x:v>
      </x:c>
      <x:c r="M145" s="13" t="n">
        <x:f>'Параметры'!M41*$H$9</x:f>
        <x:v>0</x:v>
      </x:c>
      <x:c r="N145" s="13" t="n">
        <x:f>'Параметры'!N41*$H$9</x:f>
        <x:v>0</x:v>
      </x:c>
      <x:c r="O145" s="13" t="n">
        <x:f>'Параметры'!O41*$H$9</x:f>
        <x:v>0</x:v>
      </x:c>
      <x:c r="P145" s="13" t="n">
        <x:f>'Параметры'!P41*$H$9</x:f>
        <x:v>0</x:v>
      </x:c>
      <x:c r="Q145" s="13" t="n">
        <x:f>'Параметры'!Q41*$H$9</x:f>
        <x:v>0</x:v>
      </x:c>
      <x:c r="R145" s="13" t="n">
        <x:f>'Параметры'!R41*$H$9</x:f>
        <x:v>0</x:v>
      </x:c>
      <x:c r="S145" s="13" t="n">
        <x:f>'Параметры'!S41*$H$9</x:f>
        <x:v>0</x:v>
      </x:c>
      <x:c r="T145" s="13" t="n">
        <x:f>'Параметры'!T41*$H$9</x:f>
        <x:v>0</x:v>
      </x:c>
      <x:c r="U145" s="13" t="n">
        <x:f>'Параметры'!U41*$H$9</x:f>
        <x:v>0</x:v>
      </x:c>
      <x:c r="V145" s="13" t="n">
        <x:f>'Параметры'!V41*$H$9</x:f>
        <x:v>0</x:v>
      </x:c>
      <x:c r="W145" s="13" t="n">
        <x:f>'Параметры'!W41*$H$9</x:f>
        <x:v>0</x:v>
      </x:c>
      <x:c r="X145" s="13" t="n">
        <x:f>'Параметры'!X41*$H$9</x:f>
        <x:v>0</x:v>
      </x:c>
      <x:c r="Y145" s="13" t="n">
        <x:f>'Параметры'!Y41*$H$9</x:f>
        <x:v>0</x:v>
      </x:c>
      <x:c r="Z145" s="13" t="n">
        <x:f>'Параметры'!Z41*$H$9</x:f>
        <x:v>0</x:v>
      </x:c>
      <x:c r="AA145" s="13" t="n">
        <x:f>'Параметры'!AA41*$H$9</x:f>
        <x:v>0</x:v>
      </x:c>
      <x:c r="AB145" s="13" t="n">
        <x:f>'Параметры'!AB41*$H$9</x:f>
        <x:v>0</x:v>
      </x:c>
    </x:row>
    <x:row r="146" ht="22" customHeight="1">
      <x:c r="A146" s="3"/>
      <x:c r="B146" s="3"/>
      <x:c r="C146" s="3" t="str">
        <x:v>Дополнительный труд по книгам, ₽</x:v>
      </x:c>
      <x:c r="D146" s="3"/>
      <x:c r="E146" s="13" t="n">
        <x:f>'Параметры'!E36*$H$9</x:f>
        <x:v>150000</x:v>
      </x:c>
      <x:c r="F146" s="13" t="n">
        <x:f>'Параметры'!F36*$H$9</x:f>
        <x:v>150000</x:v>
      </x:c>
      <x:c r="G146" s="13" t="n">
        <x:f>'Параметры'!G36*$H$9</x:f>
        <x:v>150000</x:v>
      </x:c>
      <x:c r="H146" s="13" t="n">
        <x:f>'Параметры'!H36*$H$9</x:f>
        <x:v>150000</x:v>
      </x:c>
      <x:c r="I146" s="13" t="n">
        <x:f>'Параметры'!I36*$H$9</x:f>
        <x:v>150000</x:v>
      </x:c>
      <x:c r="J146" s="13" t="n">
        <x:f>'Параметры'!J36*$H$9</x:f>
        <x:v>150000</x:v>
      </x:c>
      <x:c r="K146" s="13" t="n">
        <x:f>'Параметры'!K36*$H$9</x:f>
        <x:v>150000</x:v>
      </x:c>
      <x:c r="L146" s="13" t="n">
        <x:f>'Параметры'!L36*$H$9</x:f>
        <x:v>150000</x:v>
      </x:c>
      <x:c r="M146" s="13" t="n">
        <x:f>'Параметры'!M36*$H$9</x:f>
        <x:v>150000</x:v>
      </x:c>
      <x:c r="N146" s="13" t="n">
        <x:f>'Параметры'!N36*$H$9</x:f>
        <x:v>150000</x:v>
      </x:c>
      <x:c r="O146" s="13" t="n">
        <x:f>'Параметры'!O36*$H$9</x:f>
        <x:v>150000</x:v>
      </x:c>
      <x:c r="P146" s="13" t="n">
        <x:f>'Параметры'!P36*$H$9</x:f>
        <x:v>150000</x:v>
      </x:c>
      <x:c r="Q146" s="13" t="n">
        <x:f>'Параметры'!Q36*$H$9</x:f>
        <x:v>150000</x:v>
      </x:c>
      <x:c r="R146" s="13" t="n">
        <x:f>'Параметры'!R36*$H$9</x:f>
        <x:v>150000</x:v>
      </x:c>
      <x:c r="S146" s="13" t="n">
        <x:f>'Параметры'!S36*$H$9</x:f>
        <x:v>150000</x:v>
      </x:c>
      <x:c r="T146" s="13" t="n">
        <x:f>'Параметры'!T36*$H$9</x:f>
        <x:v>150000</x:v>
      </x:c>
      <x:c r="U146" s="13" t="n">
        <x:f>'Параметры'!U36*$H$9</x:f>
        <x:v>150000</x:v>
      </x:c>
      <x:c r="V146" s="13" t="n">
        <x:f>'Параметры'!V36*$H$9</x:f>
        <x:v>150000</x:v>
      </x:c>
      <x:c r="W146" s="13" t="n">
        <x:f>'Параметры'!W36*$H$9</x:f>
        <x:v>150000</x:v>
      </x:c>
      <x:c r="X146" s="13" t="n">
        <x:f>'Параметры'!X36*$H$9</x:f>
        <x:v>150000</x:v>
      </x:c>
      <x:c r="Y146" s="13" t="n">
        <x:f>'Параметры'!Y36*$H$9</x:f>
        <x:v>150000</x:v>
      </x:c>
      <x:c r="Z146" s="13" t="n">
        <x:f>'Параметры'!Z36*$H$9</x:f>
        <x:v>150000</x:v>
      </x:c>
      <x:c r="AA146" s="13" t="n">
        <x:f>'Параметры'!AA36*$H$9</x:f>
        <x:v>150000</x:v>
      </x:c>
      <x:c r="AB146" s="13" t="n">
        <x:f>'Параметры'!AB36*$H$9</x:f>
        <x:v>150000</x:v>
      </x:c>
    </x:row>
    <x:row r="147" ht="22" customHeight="1">
      <x:c r="A147" s="3"/>
      <x:c r="B147" s="3"/>
      <x:c r="C147" s="3" t="str">
        <x:v>Общие расходы центра, ₽</x:v>
      </x:c>
      <x:c r="D147" s="3"/>
      <x:c r="E147" s="5" t="n">
        <x:f>$H$18</x:f>
        <x:v>75000</x:v>
      </x:c>
      <x:c r="F147" s="5" t="n">
        <x:f>$H$18</x:f>
        <x:v>75000</x:v>
      </x:c>
      <x:c r="G147" s="5" t="n">
        <x:f>$H$18</x:f>
        <x:v>75000</x:v>
      </x:c>
      <x:c r="H147" s="5" t="n">
        <x:f>$H$18</x:f>
        <x:v>75000</x:v>
      </x:c>
      <x:c r="I147" s="5" t="n">
        <x:f>$H$18</x:f>
        <x:v>75000</x:v>
      </x:c>
      <x:c r="J147" s="5" t="n">
        <x:f>$H$18</x:f>
        <x:v>75000</x:v>
      </x:c>
      <x:c r="K147" s="5" t="n">
        <x:f>$H$18</x:f>
        <x:v>75000</x:v>
      </x:c>
      <x:c r="L147" s="5" t="n">
        <x:f>$H$18</x:f>
        <x:v>75000</x:v>
      </x:c>
      <x:c r="M147" s="5" t="n">
        <x:f>$H$18</x:f>
        <x:v>75000</x:v>
      </x:c>
      <x:c r="N147" s="5" t="n">
        <x:f>$H$18</x:f>
        <x:v>75000</x:v>
      </x:c>
      <x:c r="O147" s="5" t="n">
        <x:f>$H$18</x:f>
        <x:v>75000</x:v>
      </x:c>
      <x:c r="P147" s="5" t="n">
        <x:f>$H$18</x:f>
        <x:v>75000</x:v>
      </x:c>
      <x:c r="Q147" s="5" t="n">
        <x:f>$H$18</x:f>
        <x:v>75000</x:v>
      </x:c>
      <x:c r="R147" s="5" t="n">
        <x:f>$H$18</x:f>
        <x:v>75000</x:v>
      </x:c>
      <x:c r="S147" s="5" t="n">
        <x:f>$H$18</x:f>
        <x:v>75000</x:v>
      </x:c>
      <x:c r="T147" s="5" t="n">
        <x:f>$H$18</x:f>
        <x:v>75000</x:v>
      </x:c>
      <x:c r="U147" s="5" t="n">
        <x:f>$H$18</x:f>
        <x:v>75000</x:v>
      </x:c>
      <x:c r="V147" s="5" t="n">
        <x:f>$H$18</x:f>
        <x:v>75000</x:v>
      </x:c>
      <x:c r="W147" s="5" t="n">
        <x:f>$H$18</x:f>
        <x:v>75000</x:v>
      </x:c>
      <x:c r="X147" s="5" t="n">
        <x:f>$H$18</x:f>
        <x:v>75000</x:v>
      </x:c>
      <x:c r="Y147" s="5" t="n">
        <x:f>$H$18</x:f>
        <x:v>75000</x:v>
      </x:c>
      <x:c r="Z147" s="5" t="n">
        <x:f>$H$18</x:f>
        <x:v>75000</x:v>
      </x:c>
      <x:c r="AA147" s="5" t="n">
        <x:f>$H$18</x:f>
        <x:v>75000</x:v>
      </x:c>
      <x:c r="AB147" s="5" t="n">
        <x:f>$H$18</x:f>
        <x:v>75000</x:v>
      </x:c>
    </x:row>
    <x:row r="148" ht="22" customHeight="1">
      <x:c r="A148" s="3"/>
      <x:c r="B148" s="3"/>
      <x:c r="C148" s="47" t="str">
        <x:v>Опер. результат до налогов, ₽</x:v>
      </x:c>
      <x:c r="D148" s="47"/>
      <x:c r="E148" s="49" t="n">
        <x:f>SUM(E143:E145)-E146-E147</x:f>
        <x:v>-50200</x:v>
      </x:c>
      <x:c r="F148" s="49" t="n">
        <x:f>SUM(F143:F145)-F146-F147</x:f>
        <x:v>75000</x:v>
      </x:c>
      <x:c r="G148" s="49" t="n">
        <x:f>SUM(G143:G145)-G146-G147</x:f>
        <x:v>175000</x:v>
      </x:c>
      <x:c r="H148" s="49" t="n">
        <x:f>SUM(H143:H145)-H146-H147</x:f>
        <x:v>275000</x:v>
      </x:c>
      <x:c r="I148" s="49" t="n">
        <x:f>SUM(I143:I145)-I146-I147</x:f>
        <x:v>275000</x:v>
      </x:c>
      <x:c r="J148" s="49" t="n">
        <x:f>SUM(J143:J145)-J146-J147</x:f>
        <x:v>275000</x:v>
      </x:c>
      <x:c r="K148" s="49" t="n">
        <x:f>SUM(K143:K145)-K146-K147</x:f>
        <x:v>275000</x:v>
      </x:c>
      <x:c r="L148" s="49" t="n">
        <x:f>SUM(L143:L145)-L146-L147</x:f>
        <x:v>275000</x:v>
      </x:c>
      <x:c r="M148" s="49" t="n">
        <x:f>SUM(M143:M145)-M146-M147</x:f>
        <x:v>275000</x:v>
      </x:c>
      <x:c r="N148" s="49" t="n">
        <x:f>SUM(N143:N145)-N146-N147</x:f>
        <x:v>275000</x:v>
      </x:c>
      <x:c r="O148" s="49" t="n">
        <x:f>SUM(O143:O145)-O146-O147</x:f>
        <x:v>275000</x:v>
      </x:c>
      <x:c r="P148" s="49" t="n">
        <x:f>SUM(P143:P145)-P146-P147</x:f>
        <x:v>275000</x:v>
      </x:c>
      <x:c r="Q148" s="49" t="n">
        <x:f>SUM(Q143:Q145)-Q146-Q147</x:f>
        <x:v>275000</x:v>
      </x:c>
      <x:c r="R148" s="49" t="n">
        <x:f>SUM(R143:R145)-R146-R147</x:f>
        <x:v>275000</x:v>
      </x:c>
      <x:c r="S148" s="49" t="n">
        <x:f>SUM(S143:S145)-S146-S147</x:f>
        <x:v>275000</x:v>
      </x:c>
      <x:c r="T148" s="49" t="n">
        <x:f>SUM(T143:T145)-T146-T147</x:f>
        <x:v>275000</x:v>
      </x:c>
      <x:c r="U148" s="49" t="n">
        <x:f>SUM(U143:U145)-U146-U147</x:f>
        <x:v>275000</x:v>
      </x:c>
      <x:c r="V148" s="49" t="n">
        <x:f>SUM(V143:V145)-V146-V147</x:f>
        <x:v>275000</x:v>
      </x:c>
      <x:c r="W148" s="49" t="n">
        <x:f>SUM(W143:W145)-W146-W147</x:f>
        <x:v>275000</x:v>
      </x:c>
      <x:c r="X148" s="49" t="n">
        <x:f>SUM(X143:X145)-X146-X147</x:f>
        <x:v>275000</x:v>
      </x:c>
      <x:c r="Y148" s="49" t="n">
        <x:f>SUM(Y143:Y145)-Y146-Y147</x:f>
        <x:v>275000</x:v>
      </x:c>
      <x:c r="Z148" s="49" t="n">
        <x:f>SUM(Z143:Z145)-Z146-Z147</x:f>
        <x:v>275000</x:v>
      </x:c>
      <x:c r="AA148" s="49" t="n">
        <x:f>SUM(AA143:AA145)-AA146-AA147</x:f>
        <x:v>275000</x:v>
      </x:c>
      <x:c r="AB148" s="49" t="n">
        <x:f>SUM(AB143:AB145)-AB146-AB147</x:f>
        <x:v>275000</x:v>
      </x:c>
    </x:row>
    <x:row r="149" ht="22" customHeight="1">
      <x:c r="A149" s="3"/>
      <x:c r="B149" s="3"/>
      <x:c r="C149" s="3" t="str">
        <x:v>Опер. результат накопленным, ₽</x:v>
      </x:c>
      <x:c r="D149" s="3"/>
      <x:c r="E149" s="5" t="n">
        <x:f>E148</x:f>
        <x:v>-50200</x:v>
      </x:c>
      <x:c r="F149" s="5" t="n">
        <x:f>E149+F148</x:f>
        <x:v>24800</x:v>
      </x:c>
      <x:c r="G149" s="5" t="n">
        <x:f>F149+G148</x:f>
        <x:v>199800</x:v>
      </x:c>
      <x:c r="H149" s="5" t="n">
        <x:f>G149+H148</x:f>
        <x:v>474800</x:v>
      </x:c>
      <x:c r="I149" s="5" t="n">
        <x:f>H149+I148</x:f>
        <x:v>749800</x:v>
      </x:c>
      <x:c r="J149" s="5" t="n">
        <x:f>I149+J148</x:f>
        <x:v>1024800</x:v>
      </x:c>
      <x:c r="K149" s="5" t="n">
        <x:f>J149+K148</x:f>
        <x:v>1299800</x:v>
      </x:c>
      <x:c r="L149" s="5" t="n">
        <x:f>K149+L148</x:f>
        <x:v>1574800</x:v>
      </x:c>
      <x:c r="M149" s="5" t="n">
        <x:f>L149+M148</x:f>
        <x:v>1849800</x:v>
      </x:c>
      <x:c r="N149" s="5" t="n">
        <x:f>M149+N148</x:f>
        <x:v>2124800</x:v>
      </x:c>
      <x:c r="O149" s="5" t="n">
        <x:f>N149+O148</x:f>
        <x:v>2399800</x:v>
      </x:c>
      <x:c r="P149" s="5" t="n">
        <x:f>O149+P148</x:f>
        <x:v>2674800</x:v>
      </x:c>
      <x:c r="Q149" s="5" t="n">
        <x:f>P149+Q148</x:f>
        <x:v>2949800</x:v>
      </x:c>
      <x:c r="R149" s="5" t="n">
        <x:f>Q149+R148</x:f>
        <x:v>3224800</x:v>
      </x:c>
      <x:c r="S149" s="5" t="n">
        <x:f>R149+S148</x:f>
        <x:v>3499800</x:v>
      </x:c>
      <x:c r="T149" s="5" t="n">
        <x:f>S149+T148</x:f>
        <x:v>3774800</x:v>
      </x:c>
      <x:c r="U149" s="5" t="n">
        <x:f>T149+U148</x:f>
        <x:v>4049800</x:v>
      </x:c>
      <x:c r="V149" s="5" t="n">
        <x:f>U149+V148</x:f>
        <x:v>4324800</x:v>
      </x:c>
      <x:c r="W149" s="5" t="n">
        <x:f>V149+W148</x:f>
        <x:v>4599800</x:v>
      </x:c>
      <x:c r="X149" s="5" t="n">
        <x:f>W149+X148</x:f>
        <x:v>4874800</x:v>
      </x:c>
      <x:c r="Y149" s="5" t="n">
        <x:f>X149+Y148</x:f>
        <x:v>5149800</x:v>
      </x:c>
      <x:c r="Z149" s="5" t="n">
        <x:f>Y149+Z148</x:f>
        <x:v>5424800</x:v>
      </x:c>
      <x:c r="AA149" s="5" t="n">
        <x:f>Z149+AA148</x:f>
        <x:v>5699800</x:v>
      </x:c>
      <x:c r="AB149" s="5" t="n">
        <x:f>AA149+AB148</x:f>
        <x:v>5974800</x:v>
      </x:c>
    </x:row>
    <x:row r="150" ht="22" customHeight="1">
      <x:c r="A150" s="3"/>
      <x:c r="B150" s="3"/>
      <x:c r="C150" s="3"/>
      <x:c r="D150" s="3"/>
      <x:c r="E150" s="5"/>
      <x:c r="F150" s="5"/>
      <x:c r="G150" s="5"/>
      <x:c r="H150" s="5"/>
      <x:c r="I150" s="5"/>
      <x:c r="J150" s="5"/>
      <x:c r="K150" s="5"/>
      <x:c r="L150" s="5"/>
      <x:c r="M150" s="5"/>
      <x:c r="N150" s="5"/>
      <x:c r="O150" s="5"/>
      <x:c r="P150" s="5"/>
      <x:c r="Q150" s="5"/>
      <x:c r="R150" s="5"/>
      <x:c r="S150" s="5"/>
      <x:c r="T150" s="5"/>
      <x:c r="U150" s="5"/>
      <x:c r="V150" s="5"/>
      <x:c r="W150" s="5"/>
      <x:c r="X150" s="5"/>
      <x:c r="Y150" s="5"/>
      <x:c r="Z150" s="5"/>
      <x:c r="AA150" s="5"/>
      <x:c r="AB150" s="5"/>
    </x:row>
    <x:row r="151" ht="22" customHeight="1">
      <x:c r="A151" s="3"/>
      <x:c r="B151" s="3"/>
      <x:c r="C151" s="3" t="str">
        <x:v>Условное поступление за книгу, ₽</x:v>
      </x:c>
      <x:c r="D151" s="3"/>
      <x:c r="E151" s="13" t="n">
        <x:f>E142+'Параметры'!$D$12</x:f>
        <x:v>535</x:v>
      </x:c>
      <x:c r="F151" s="13" t="n">
        <x:f>F142+'Параметры'!$D$12</x:f>
        <x:v>535</x:v>
      </x:c>
      <x:c r="G151" s="13" t="n">
        <x:f>G142+'Параметры'!$D$12</x:f>
        <x:v>535</x:v>
      </x:c>
      <x:c r="H151" s="13" t="n">
        <x:f>H142+'Параметры'!$D$12</x:f>
        <x:v>535</x:v>
      </x:c>
      <x:c r="I151" s="13" t="n">
        <x:f>I142+'Параметры'!$D$12</x:f>
        <x:v>535</x:v>
      </x:c>
      <x:c r="J151" s="13" t="n">
        <x:f>J142+'Параметры'!$D$12</x:f>
        <x:v>535</x:v>
      </x:c>
      <x:c r="K151" s="13" t="n">
        <x:f>K142+'Параметры'!$D$12</x:f>
        <x:v>535</x:v>
      </x:c>
      <x:c r="L151" s="13" t="n">
        <x:f>L142+'Параметры'!$D$12</x:f>
        <x:v>535</x:v>
      </x:c>
      <x:c r="M151" s="13" t="n">
        <x:f>M142+'Параметры'!$D$12</x:f>
        <x:v>535</x:v>
      </x:c>
      <x:c r="N151" s="13" t="n">
        <x:f>N142+'Параметры'!$D$12</x:f>
        <x:v>535</x:v>
      </x:c>
      <x:c r="O151" s="13" t="n">
        <x:f>O142+'Параметры'!$D$12</x:f>
        <x:v>535</x:v>
      </x:c>
      <x:c r="P151" s="13" t="n">
        <x:f>P142+'Параметры'!$D$12</x:f>
        <x:v>535</x:v>
      </x:c>
      <x:c r="Q151" s="13" t="n">
        <x:f>Q142+'Параметры'!$D$12</x:f>
        <x:v>535</x:v>
      </x:c>
      <x:c r="R151" s="13" t="n">
        <x:f>R142+'Параметры'!$D$12</x:f>
        <x:v>535</x:v>
      </x:c>
      <x:c r="S151" s="13" t="n">
        <x:f>S142+'Параметры'!$D$12</x:f>
        <x:v>535</x:v>
      </x:c>
      <x:c r="T151" s="13" t="n">
        <x:f>T142+'Параметры'!$D$12</x:f>
        <x:v>535</x:v>
      </x:c>
      <x:c r="U151" s="13" t="n">
        <x:f>U142+'Параметры'!$D$12</x:f>
        <x:v>535</x:v>
      </x:c>
      <x:c r="V151" s="13" t="n">
        <x:f>V142+'Параметры'!$D$12</x:f>
        <x:v>535</x:v>
      </x:c>
      <x:c r="W151" s="13" t="n">
        <x:f>W142+'Параметры'!$D$12</x:f>
        <x:v>535</x:v>
      </x:c>
      <x:c r="X151" s="13" t="n">
        <x:f>X142+'Параметры'!$D$12</x:f>
        <x:v>535</x:v>
      </x:c>
      <x:c r="Y151" s="13" t="n">
        <x:f>Y142+'Параметры'!$D$12</x:f>
        <x:v>535</x:v>
      </x:c>
      <x:c r="Z151" s="13" t="n">
        <x:f>Z142+'Параметры'!$D$12</x:f>
        <x:v>535</x:v>
      </x:c>
      <x:c r="AA151" s="13" t="n">
        <x:f>AA142+'Параметры'!$D$12</x:f>
        <x:v>535</x:v>
      </x:c>
      <x:c r="AB151" s="13" t="n">
        <x:f>AB142+'Параметры'!$D$12</x:f>
        <x:v>535</x:v>
      </x:c>
    </x:row>
    <x:row r="152" ht="22" customHeight="1">
      <x:c r="A152" s="3"/>
      <x:c r="B152" s="3"/>
      <x:c r="C152" s="3" t="str">
        <x:v>Начислено к получению, ₽</x:v>
      </x:c>
      <x:c r="D152" s="3"/>
      <x:c r="E152" s="5" t="n">
        <x:f>E138*E151</x:f>
        <x:v>233795</x:v>
      </x:c>
      <x:c r="F152" s="5" t="n">
        <x:f>F138*F151</x:f>
        <x:v>401250</x:v>
      </x:c>
      <x:c r="G152" s="5" t="n">
        <x:f>G138*G151</x:f>
        <x:v>535000</x:v>
      </x:c>
      <x:c r="H152" s="5" t="n">
        <x:f>H138*H151</x:f>
        <x:v>668750</x:v>
      </x:c>
      <x:c r="I152" s="5" t="n">
        <x:f>I138*I151</x:f>
        <x:v>668750</x:v>
      </x:c>
      <x:c r="J152" s="5" t="n">
        <x:f>J138*J151</x:f>
        <x:v>668750</x:v>
      </x:c>
      <x:c r="K152" s="5" t="n">
        <x:f>K138*K151</x:f>
        <x:v>668750</x:v>
      </x:c>
      <x:c r="L152" s="5" t="n">
        <x:f>L138*L151</x:f>
        <x:v>668750</x:v>
      </x:c>
      <x:c r="M152" s="5" t="n">
        <x:f>M138*M151</x:f>
        <x:v>668750</x:v>
      </x:c>
      <x:c r="N152" s="5" t="n">
        <x:f>N138*N151</x:f>
        <x:v>668750</x:v>
      </x:c>
      <x:c r="O152" s="5" t="n">
        <x:f>O138*O151</x:f>
        <x:v>668750</x:v>
      </x:c>
      <x:c r="P152" s="5" t="n">
        <x:f>P138*P151</x:f>
        <x:v>668750</x:v>
      </x:c>
      <x:c r="Q152" s="5" t="n">
        <x:f>Q138*Q151</x:f>
        <x:v>668750</x:v>
      </x:c>
      <x:c r="R152" s="5" t="n">
        <x:f>R138*R151</x:f>
        <x:v>668750</x:v>
      </x:c>
      <x:c r="S152" s="5" t="n">
        <x:f>S138*S151</x:f>
        <x:v>668750</x:v>
      </x:c>
      <x:c r="T152" s="5" t="n">
        <x:f>T138*T151</x:f>
        <x:v>668750</x:v>
      </x:c>
      <x:c r="U152" s="5" t="n">
        <x:f>U138*U151</x:f>
        <x:v>668750</x:v>
      </x:c>
      <x:c r="V152" s="5" t="n">
        <x:f>V138*V151</x:f>
        <x:v>668750</x:v>
      </x:c>
      <x:c r="W152" s="5" t="n">
        <x:f>W138*W151</x:f>
        <x:v>668750</x:v>
      </x:c>
      <x:c r="X152" s="5" t="n">
        <x:f>X138*X151</x:f>
        <x:v>668750</x:v>
      </x:c>
      <x:c r="Y152" s="5" t="n">
        <x:f>Y138*Y151</x:f>
        <x:v>668750</x:v>
      </x:c>
      <x:c r="Z152" s="5" t="n">
        <x:f>Z138*Z151</x:f>
        <x:v>668750</x:v>
      </x:c>
      <x:c r="AA152" s="5" t="n">
        <x:f>AA138*AA151</x:f>
        <x:v>668750</x:v>
      </x:c>
      <x:c r="AB152" s="5" t="n">
        <x:f>AB138*AB151</x:f>
        <x:v>668750</x:v>
      </x:c>
    </x:row>
    <x:row r="153" ht="22" customHeight="1">
      <x:c r="A153" s="3"/>
      <x:c r="B153" s="3"/>
      <x:c r="C153" s="3" t="str">
        <x:v>К получению на начало, ₽</x:v>
      </x:c>
      <x:c r="D153" s="3"/>
      <x:c r="E153" s="5" t="n">
        <x:f>0</x:f>
        <x:v>0</x:v>
      </x:c>
      <x:c r="F153" s="5" t="n">
        <x:f>E156</x:f>
        <x:v>233795</x:v>
      </x:c>
      <x:c r="G153" s="5" t="n">
        <x:f>F156</x:f>
        <x:v>401250</x:v>
      </x:c>
      <x:c r="H153" s="5" t="n">
        <x:f>G156</x:f>
        <x:v>535000</x:v>
      </x:c>
      <x:c r="I153" s="5" t="n">
        <x:f>H156</x:f>
        <x:v>668750</x:v>
      </x:c>
      <x:c r="J153" s="5" t="n">
        <x:f>I156</x:f>
        <x:v>668750</x:v>
      </x:c>
      <x:c r="K153" s="5" t="n">
        <x:f>J156</x:f>
        <x:v>668750</x:v>
      </x:c>
      <x:c r="L153" s="5" t="n">
        <x:f>K156</x:f>
        <x:v>668750</x:v>
      </x:c>
      <x:c r="M153" s="5" t="n">
        <x:f>L156</x:f>
        <x:v>668750</x:v>
      </x:c>
      <x:c r="N153" s="5" t="n">
        <x:f>M156</x:f>
        <x:v>668750</x:v>
      </x:c>
      <x:c r="O153" s="5" t="n">
        <x:f>N156</x:f>
        <x:v>668750</x:v>
      </x:c>
      <x:c r="P153" s="5" t="n">
        <x:f>O156</x:f>
        <x:v>668750</x:v>
      </x:c>
      <x:c r="Q153" s="5" t="n">
        <x:f>P156</x:f>
        <x:v>668750</x:v>
      </x:c>
      <x:c r="R153" s="5" t="n">
        <x:f>Q156</x:f>
        <x:v>668750</x:v>
      </x:c>
      <x:c r="S153" s="5" t="n">
        <x:f>R156</x:f>
        <x:v>668750</x:v>
      </x:c>
      <x:c r="T153" s="5" t="n">
        <x:f>S156</x:f>
        <x:v>668750</x:v>
      </x:c>
      <x:c r="U153" s="5" t="n">
        <x:f>T156</x:f>
        <x:v>668750</x:v>
      </x:c>
      <x:c r="V153" s="5" t="n">
        <x:f>U156</x:f>
        <x:v>668750</x:v>
      </x:c>
      <x:c r="W153" s="5" t="n">
        <x:f>V156</x:f>
        <x:v>668750</x:v>
      </x:c>
      <x:c r="X153" s="5" t="n">
        <x:f>W156</x:f>
        <x:v>668750</x:v>
      </x:c>
      <x:c r="Y153" s="5" t="n">
        <x:f>X156</x:f>
        <x:v>668750</x:v>
      </x:c>
      <x:c r="Z153" s="5" t="n">
        <x:f>Y156</x:f>
        <x:v>668750</x:v>
      </x:c>
      <x:c r="AA153" s="5" t="n">
        <x:f>Z156</x:f>
        <x:v>668750</x:v>
      </x:c>
      <x:c r="AB153" s="5" t="n">
        <x:f>AA156</x:f>
        <x:v>668750</x:v>
      </x:c>
    </x:row>
    <x:row r="154" ht="22" customHeight="1">
      <x:c r="A154" s="3"/>
      <x:c r="B154" s="3"/>
      <x:c r="C154" s="3" t="str">
        <x:v>Поступило от площадок, ₽</x:v>
      </x:c>
      <x:c r="D154" s="3"/>
      <x:c r="E154" s="13" t="n">
        <x:f>IF('Параметры'!$D$17=0,E152,0)</x:f>
        <x:v>0</x:v>
      </x:c>
      <x:c r="F154" s="13" t="n">
        <x:f>IF('Параметры'!$D$17=0,F152,E152)</x:f>
        <x:v>233795</x:v>
      </x:c>
      <x:c r="G154" s="13" t="n">
        <x:f>IF('Параметры'!$D$17=0,G152,F152)</x:f>
        <x:v>401250</x:v>
      </x:c>
      <x:c r="H154" s="13" t="n">
        <x:f>IF('Параметры'!$D$17=0,H152,G152)</x:f>
        <x:v>535000</x:v>
      </x:c>
      <x:c r="I154" s="13" t="n">
        <x:f>IF('Параметры'!$D$17=0,I152,H152)</x:f>
        <x:v>668750</x:v>
      </x:c>
      <x:c r="J154" s="13" t="n">
        <x:f>IF('Параметры'!$D$17=0,J152,I152)</x:f>
        <x:v>668750</x:v>
      </x:c>
      <x:c r="K154" s="13" t="n">
        <x:f>IF('Параметры'!$D$17=0,K152,J152)</x:f>
        <x:v>668750</x:v>
      </x:c>
      <x:c r="L154" s="13" t="n">
        <x:f>IF('Параметры'!$D$17=0,L152,K152)</x:f>
        <x:v>668750</x:v>
      </x:c>
      <x:c r="M154" s="13" t="n">
        <x:f>IF('Параметры'!$D$17=0,M152,L152)</x:f>
        <x:v>668750</x:v>
      </x:c>
      <x:c r="N154" s="13" t="n">
        <x:f>IF('Параметры'!$D$17=0,N152,M152)</x:f>
        <x:v>668750</x:v>
      </x:c>
      <x:c r="O154" s="13" t="n">
        <x:f>IF('Параметры'!$D$17=0,O152,N152)</x:f>
        <x:v>668750</x:v>
      </x:c>
      <x:c r="P154" s="13" t="n">
        <x:f>IF('Параметры'!$D$17=0,P152,O152)</x:f>
        <x:v>668750</x:v>
      </x:c>
      <x:c r="Q154" s="13" t="n">
        <x:f>IF('Параметры'!$D$17=0,Q152,P152)</x:f>
        <x:v>668750</x:v>
      </x:c>
      <x:c r="R154" s="13" t="n">
        <x:f>IF('Параметры'!$D$17=0,R152,Q152)</x:f>
        <x:v>668750</x:v>
      </x:c>
      <x:c r="S154" s="13" t="n">
        <x:f>IF('Параметры'!$D$17=0,S152,R152)</x:f>
        <x:v>668750</x:v>
      </x:c>
      <x:c r="T154" s="13" t="n">
        <x:f>IF('Параметры'!$D$17=0,T152,S152)</x:f>
        <x:v>668750</x:v>
      </x:c>
      <x:c r="U154" s="13" t="n">
        <x:f>IF('Параметры'!$D$17=0,U152,T152)</x:f>
        <x:v>668750</x:v>
      </x:c>
      <x:c r="V154" s="13" t="n">
        <x:f>IF('Параметры'!$D$17=0,V152,U152)</x:f>
        <x:v>668750</x:v>
      </x:c>
      <x:c r="W154" s="13" t="n">
        <x:f>IF('Параметры'!$D$17=0,W152,V152)</x:f>
        <x:v>668750</x:v>
      </x:c>
      <x:c r="X154" s="13" t="n">
        <x:f>IF('Параметры'!$D$17=0,X152,W152)</x:f>
        <x:v>668750</x:v>
      </x:c>
      <x:c r="Y154" s="13" t="n">
        <x:f>IF('Параметры'!$D$17=0,Y152,X152)</x:f>
        <x:v>668750</x:v>
      </x:c>
      <x:c r="Z154" s="13" t="n">
        <x:f>IF('Параметры'!$D$17=0,Z152,Y152)</x:f>
        <x:v>668750</x:v>
      </x:c>
      <x:c r="AA154" s="13" t="n">
        <x:f>IF('Параметры'!$D$17=0,AA152,Z152)</x:f>
        <x:v>668750</x:v>
      </x:c>
      <x:c r="AB154" s="13" t="n">
        <x:f>IF('Параметры'!$D$17=0,AB152,AA152)</x:f>
        <x:v>668750</x:v>
      </x:c>
    </x:row>
    <x:row r="155" ht="22" customHeight="1">
      <x:c r="A155" s="3"/>
      <x:c r="B155" s="3"/>
      <x:c r="C155" s="3" t="str">
        <x:v>Оплачено пополнение книг, ₽</x:v>
      </x:c>
      <x:c r="D155" s="3"/>
      <x:c r="E155" s="13" t="n">
        <x:f>E139*'Параметры'!$D$12</x:f>
        <x:v>58995</x:v>
      </x:c>
      <x:c r="F155" s="13" t="n">
        <x:f>F139*'Параметры'!$D$12</x:f>
        <x:v>101250</x:v>
      </x:c>
      <x:c r="G155" s="13" t="n">
        <x:f>G139*'Параметры'!$D$12</x:f>
        <x:v>135000</x:v>
      </x:c>
      <x:c r="H155" s="13" t="n">
        <x:f>H139*'Параметры'!$D$12</x:f>
        <x:v>168750</x:v>
      </x:c>
      <x:c r="I155" s="13" t="n">
        <x:f>I139*'Параметры'!$D$12</x:f>
        <x:v>168750</x:v>
      </x:c>
      <x:c r="J155" s="13" t="n">
        <x:f>J139*'Параметры'!$D$12</x:f>
        <x:v>168750</x:v>
      </x:c>
      <x:c r="K155" s="13" t="n">
        <x:f>K139*'Параметры'!$D$12</x:f>
        <x:v>168750</x:v>
      </x:c>
      <x:c r="L155" s="13" t="n">
        <x:f>L139*'Параметры'!$D$12</x:f>
        <x:v>168750</x:v>
      </x:c>
      <x:c r="M155" s="13" t="n">
        <x:f>M139*'Параметры'!$D$12</x:f>
        <x:v>168750</x:v>
      </x:c>
      <x:c r="N155" s="13" t="n">
        <x:f>N139*'Параметры'!$D$12</x:f>
        <x:v>168750</x:v>
      </x:c>
      <x:c r="O155" s="13" t="n">
        <x:f>O139*'Параметры'!$D$12</x:f>
        <x:v>168750</x:v>
      </x:c>
      <x:c r="P155" s="13" t="n">
        <x:f>P139*'Параметры'!$D$12</x:f>
        <x:v>168750</x:v>
      </x:c>
      <x:c r="Q155" s="13" t="n">
        <x:f>Q139*'Параметры'!$D$12</x:f>
        <x:v>168750</x:v>
      </x:c>
      <x:c r="R155" s="13" t="n">
        <x:f>R139*'Параметры'!$D$12</x:f>
        <x:v>168750</x:v>
      </x:c>
      <x:c r="S155" s="13" t="n">
        <x:f>S139*'Параметры'!$D$12</x:f>
        <x:v>168750</x:v>
      </x:c>
      <x:c r="T155" s="13" t="n">
        <x:f>T139*'Параметры'!$D$12</x:f>
        <x:v>168750</x:v>
      </x:c>
      <x:c r="U155" s="13" t="n">
        <x:f>U139*'Параметры'!$D$12</x:f>
        <x:v>168750</x:v>
      </x:c>
      <x:c r="V155" s="13" t="n">
        <x:f>V139*'Параметры'!$D$12</x:f>
        <x:v>168750</x:v>
      </x:c>
      <x:c r="W155" s="13" t="n">
        <x:f>W139*'Параметры'!$D$12</x:f>
        <x:v>168750</x:v>
      </x:c>
      <x:c r="X155" s="13" t="n">
        <x:f>X139*'Параметры'!$D$12</x:f>
        <x:v>168750</x:v>
      </x:c>
      <x:c r="Y155" s="13" t="n">
        <x:f>Y139*'Параметры'!$D$12</x:f>
        <x:v>168750</x:v>
      </x:c>
      <x:c r="Z155" s="13" t="n">
        <x:f>Z139*'Параметры'!$D$12</x:f>
        <x:v>168750</x:v>
      </x:c>
      <x:c r="AA155" s="13" t="n">
        <x:f>AA139*'Параметры'!$D$12</x:f>
        <x:v>168750</x:v>
      </x:c>
      <x:c r="AB155" s="13" t="n">
        <x:f>AB139*'Параметры'!$D$12</x:f>
        <x:v>168750</x:v>
      </x:c>
    </x:row>
    <x:row r="156" ht="22" customHeight="1">
      <x:c r="A156" s="3"/>
      <x:c r="B156" s="3"/>
      <x:c r="C156" s="3" t="str">
        <x:v>К получению на конец, ₽</x:v>
      </x:c>
      <x:c r="D156" s="3"/>
      <x:c r="E156" s="5" t="n">
        <x:f>E153+E152-E154</x:f>
        <x:v>233795</x:v>
      </x:c>
      <x:c r="F156" s="5" t="n">
        <x:f>F153+F152-F154</x:f>
        <x:v>401250</x:v>
      </x:c>
      <x:c r="G156" s="5" t="n">
        <x:f>G153+G152-G154</x:f>
        <x:v>535000</x:v>
      </x:c>
      <x:c r="H156" s="5" t="n">
        <x:f>H153+H152-H154</x:f>
        <x:v>668750</x:v>
      </x:c>
      <x:c r="I156" s="5" t="n">
        <x:f>I153+I152-I154</x:f>
        <x:v>668750</x:v>
      </x:c>
      <x:c r="J156" s="5" t="n">
        <x:f>J153+J152-J154</x:f>
        <x:v>668750</x:v>
      </x:c>
      <x:c r="K156" s="5" t="n">
        <x:f>K153+K152-K154</x:f>
        <x:v>668750</x:v>
      </x:c>
      <x:c r="L156" s="5" t="n">
        <x:f>L153+L152-L154</x:f>
        <x:v>668750</x:v>
      </x:c>
      <x:c r="M156" s="5" t="n">
        <x:f>M153+M152-M154</x:f>
        <x:v>668750</x:v>
      </x:c>
      <x:c r="N156" s="5" t="n">
        <x:f>N153+N152-N154</x:f>
        <x:v>668750</x:v>
      </x:c>
      <x:c r="O156" s="5" t="n">
        <x:f>O153+O152-O154</x:f>
        <x:v>668750</x:v>
      </x:c>
      <x:c r="P156" s="5" t="n">
        <x:f>P153+P152-P154</x:f>
        <x:v>668750</x:v>
      </x:c>
      <x:c r="Q156" s="5" t="n">
        <x:f>Q153+Q152-Q154</x:f>
        <x:v>668750</x:v>
      </x:c>
      <x:c r="R156" s="5" t="n">
        <x:f>R153+R152-R154</x:f>
        <x:v>668750</x:v>
      </x:c>
      <x:c r="S156" s="5" t="n">
        <x:f>S153+S152-S154</x:f>
        <x:v>668750</x:v>
      </x:c>
      <x:c r="T156" s="5" t="n">
        <x:f>T153+T152-T154</x:f>
        <x:v>668750</x:v>
      </x:c>
      <x:c r="U156" s="5" t="n">
        <x:f>U153+U152-U154</x:f>
        <x:v>668750</x:v>
      </x:c>
      <x:c r="V156" s="5" t="n">
        <x:f>V153+V152-V154</x:f>
        <x:v>668750</x:v>
      </x:c>
      <x:c r="W156" s="5" t="n">
        <x:f>W153+W152-W154</x:f>
        <x:v>668750</x:v>
      </x:c>
      <x:c r="X156" s="5" t="n">
        <x:f>X153+X152-X154</x:f>
        <x:v>668750</x:v>
      </x:c>
      <x:c r="Y156" s="5" t="n">
        <x:f>Y153+Y152-Y154</x:f>
        <x:v>668750</x:v>
      </x:c>
      <x:c r="Z156" s="5" t="n">
        <x:f>Z153+Z152-Z154</x:f>
        <x:v>668750</x:v>
      </x:c>
      <x:c r="AA156" s="5" t="n">
        <x:f>AA153+AA152-AA154</x:f>
        <x:v>668750</x:v>
      </x:c>
      <x:c r="AB156" s="5" t="n">
        <x:f>AB153+AB152-AB154</x:f>
        <x:v>668750</x:v>
      </x:c>
    </x:row>
    <x:row r="157" ht="22" customHeight="1">
      <x:c r="A157" s="3"/>
      <x:c r="B157" s="3"/>
      <x:c r="C157" s="47" t="str">
        <x:v>Денежный поток до налогов, ₽</x:v>
      </x:c>
      <x:c r="D157" s="47"/>
      <x:c r="E157" s="49" t="n">
        <x:f>E154+E144+E145-E155-E146-E147</x:f>
        <x:v>-283995</x:v>
      </x:c>
      <x:c r="F157" s="49" t="n">
        <x:f>F154+F144+F145-F155-F146-F147</x:f>
        <x:v>-92455</x:v>
      </x:c>
      <x:c r="G157" s="49" t="n">
        <x:f>G154+G144+G145-G155-G146-G147</x:f>
        <x:v>41250</x:v>
      </x:c>
      <x:c r="H157" s="49" t="n">
        <x:f>H154+H144+H145-H155-H146-H147</x:f>
        <x:v>141250</x:v>
      </x:c>
      <x:c r="I157" s="49" t="n">
        <x:f>I154+I144+I145-I155-I146-I147</x:f>
        <x:v>275000</x:v>
      </x:c>
      <x:c r="J157" s="49" t="n">
        <x:f>J154+J144+J145-J155-J146-J147</x:f>
        <x:v>275000</x:v>
      </x:c>
      <x:c r="K157" s="49" t="n">
        <x:f>K154+K144+K145-K155-K146-K147</x:f>
        <x:v>275000</x:v>
      </x:c>
      <x:c r="L157" s="49" t="n">
        <x:f>L154+L144+L145-L155-L146-L147</x:f>
        <x:v>275000</x:v>
      </x:c>
      <x:c r="M157" s="49" t="n">
        <x:f>M154+M144+M145-M155-M146-M147</x:f>
        <x:v>275000</x:v>
      </x:c>
      <x:c r="N157" s="49" t="n">
        <x:f>N154+N144+N145-N155-N146-N147</x:f>
        <x:v>275000</x:v>
      </x:c>
      <x:c r="O157" s="49" t="n">
        <x:f>O154+O144+O145-O155-O146-O147</x:f>
        <x:v>275000</x:v>
      </x:c>
      <x:c r="P157" s="49" t="n">
        <x:f>P154+P144+P145-P155-P146-P147</x:f>
        <x:v>275000</x:v>
      </x:c>
      <x:c r="Q157" s="49" t="n">
        <x:f>Q154+Q144+Q145-Q155-Q146-Q147</x:f>
        <x:v>275000</x:v>
      </x:c>
      <x:c r="R157" s="49" t="n">
        <x:f>R154+R144+R145-R155-R146-R147</x:f>
        <x:v>275000</x:v>
      </x:c>
      <x:c r="S157" s="49" t="n">
        <x:f>S154+S144+S145-S155-S146-S147</x:f>
        <x:v>275000</x:v>
      </x:c>
      <x:c r="T157" s="49" t="n">
        <x:f>T154+T144+T145-T155-T146-T147</x:f>
        <x:v>275000</x:v>
      </x:c>
      <x:c r="U157" s="49" t="n">
        <x:f>U154+U144+U145-U155-U146-U147</x:f>
        <x:v>275000</x:v>
      </x:c>
      <x:c r="V157" s="49" t="n">
        <x:f>V154+V144+V145-V155-V146-V147</x:f>
        <x:v>275000</x:v>
      </x:c>
      <x:c r="W157" s="49" t="n">
        <x:f>W154+W144+W145-W155-W146-W147</x:f>
        <x:v>275000</x:v>
      </x:c>
      <x:c r="X157" s="49" t="n">
        <x:f>X154+X144+X145-X155-X146-X147</x:f>
        <x:v>275000</x:v>
      </x:c>
      <x:c r="Y157" s="49" t="n">
        <x:f>Y154+Y144+Y145-Y155-Y146-Y147</x:f>
        <x:v>275000</x:v>
      </x:c>
      <x:c r="Z157" s="49" t="n">
        <x:f>Z154+Z144+Z145-Z155-Z146-Z147</x:f>
        <x:v>275000</x:v>
      </x:c>
      <x:c r="AA157" s="49" t="n">
        <x:f>AA154+AA144+AA145-AA155-AA146-AA147</x:f>
        <x:v>275000</x:v>
      </x:c>
      <x:c r="AB157" s="49" t="n">
        <x:f>AB154+AB144+AB145-AB155-AB146-AB147</x:f>
        <x:v>275000</x:v>
      </x:c>
    </x:row>
    <x:row r="158" ht="22" customHeight="1">
      <x:c r="A158" s="3"/>
      <x:c r="B158" s="3"/>
      <x:c r="C158" s="3" t="str">
        <x:v>Денежный поток накопленным, ₽</x:v>
      </x:c>
      <x:c r="D158" s="3"/>
      <x:c r="E158" s="5" t="n">
        <x:f>E157</x:f>
        <x:v>-283995</x:v>
      </x:c>
      <x:c r="F158" s="5" t="n">
        <x:f>E158+F157</x:f>
        <x:v>-376450</x:v>
      </x:c>
      <x:c r="G158" s="5" t="n">
        <x:f>F158+G157</x:f>
        <x:v>-335200</x:v>
      </x:c>
      <x:c r="H158" s="5" t="n">
        <x:f>G158+H157</x:f>
        <x:v>-193950</x:v>
      </x:c>
      <x:c r="I158" s="5" t="n">
        <x:f>H158+I157</x:f>
        <x:v>81050</x:v>
      </x:c>
      <x:c r="J158" s="5" t="n">
        <x:f>I158+J157</x:f>
        <x:v>356050</x:v>
      </x:c>
      <x:c r="K158" s="5" t="n">
        <x:f>J158+K157</x:f>
        <x:v>631050</x:v>
      </x:c>
      <x:c r="L158" s="5" t="n">
        <x:f>K158+L157</x:f>
        <x:v>906050</x:v>
      </x:c>
      <x:c r="M158" s="5" t="n">
        <x:f>L158+M157</x:f>
        <x:v>1181050</x:v>
      </x:c>
      <x:c r="N158" s="5" t="n">
        <x:f>M158+N157</x:f>
        <x:v>1456050</x:v>
      </x:c>
      <x:c r="O158" s="5" t="n">
        <x:f>N158+O157</x:f>
        <x:v>1731050</x:v>
      </x:c>
      <x:c r="P158" s="5" t="n">
        <x:f>O158+P157</x:f>
        <x:v>2006050</x:v>
      </x:c>
      <x:c r="Q158" s="5" t="n">
        <x:f>P158+Q157</x:f>
        <x:v>2281050</x:v>
      </x:c>
      <x:c r="R158" s="5" t="n">
        <x:f>Q158+R157</x:f>
        <x:v>2556050</x:v>
      </x:c>
      <x:c r="S158" s="5" t="n">
        <x:f>R158+S157</x:f>
        <x:v>2831050</x:v>
      </x:c>
      <x:c r="T158" s="5" t="n">
        <x:f>S158+T157</x:f>
        <x:v>3106050</x:v>
      </x:c>
      <x:c r="U158" s="5" t="n">
        <x:f>T158+U157</x:f>
        <x:v>3381050</x:v>
      </x:c>
      <x:c r="V158" s="5" t="n">
        <x:f>U158+V157</x:f>
        <x:v>3656050</x:v>
      </x:c>
      <x:c r="W158" s="5" t="n">
        <x:f>V158+W157</x:f>
        <x:v>3931050</x:v>
      </x:c>
      <x:c r="X158" s="5" t="n">
        <x:f>W158+X157</x:f>
        <x:v>4206050</x:v>
      </x:c>
      <x:c r="Y158" s="5" t="n">
        <x:f>X158+Y157</x:f>
        <x:v>4481050</x:v>
      </x:c>
      <x:c r="Z158" s="5" t="n">
        <x:f>Y158+Z157</x:f>
        <x:v>4756050</x:v>
      </x:c>
      <x:c r="AA158" s="5" t="n">
        <x:f>Z158+AA157</x:f>
        <x:v>5031050</x:v>
      </x:c>
      <x:c r="AB158" s="5" t="n">
        <x:f>AA158+AB157</x:f>
        <x:v>5306050</x:v>
      </x:c>
    </x:row>
    <x:row r="159" ht="22" customHeight="1">
      <x:c r="A159" s="3"/>
      <x:c r="B159" s="3"/>
      <x:c r="C159" s="3" t="str">
        <x:v>Деньги на начало до налогов, ₽</x:v>
      </x:c>
      <x:c r="D159" s="3"/>
      <x:c r="E159" s="5" t="n">
        <x:f>$H$14</x:f>
        <x:v>1500000</x:v>
      </x:c>
      <x:c r="F159" s="5" t="n">
        <x:f>E160</x:f>
        <x:v>1216005</x:v>
      </x:c>
      <x:c r="G159" s="5" t="n">
        <x:f>F160</x:f>
        <x:v>1123550</x:v>
      </x:c>
      <x:c r="H159" s="5" t="n">
        <x:f>G160</x:f>
        <x:v>1164800</x:v>
      </x:c>
      <x:c r="I159" s="5" t="n">
        <x:f>H160</x:f>
        <x:v>1306050</x:v>
      </x:c>
      <x:c r="J159" s="5" t="n">
        <x:f>I160</x:f>
        <x:v>1581050</x:v>
      </x:c>
      <x:c r="K159" s="5" t="n">
        <x:f>J160</x:f>
        <x:v>1856050</x:v>
      </x:c>
      <x:c r="L159" s="5" t="n">
        <x:f>K160</x:f>
        <x:v>2131050</x:v>
      </x:c>
      <x:c r="M159" s="5" t="n">
        <x:f>L160</x:f>
        <x:v>2406050</x:v>
      </x:c>
      <x:c r="N159" s="5" t="n">
        <x:f>M160</x:f>
        <x:v>2681050</x:v>
      </x:c>
      <x:c r="O159" s="5" t="n">
        <x:f>N160</x:f>
        <x:v>2956050</x:v>
      </x:c>
      <x:c r="P159" s="5" t="n">
        <x:f>O160</x:f>
        <x:v>3231050</x:v>
      </x:c>
      <x:c r="Q159" s="5" t="n">
        <x:f>P160</x:f>
        <x:v>3506050</x:v>
      </x:c>
      <x:c r="R159" s="5" t="n">
        <x:f>Q160</x:f>
        <x:v>3781050</x:v>
      </x:c>
      <x:c r="S159" s="5" t="n">
        <x:f>R160</x:f>
        <x:v>4056050</x:v>
      </x:c>
      <x:c r="T159" s="5" t="n">
        <x:f>S160</x:f>
        <x:v>4331050</x:v>
      </x:c>
      <x:c r="U159" s="5" t="n">
        <x:f>T160</x:f>
        <x:v>4606050</x:v>
      </x:c>
      <x:c r="V159" s="5" t="n">
        <x:f>U160</x:f>
        <x:v>4881050</x:v>
      </x:c>
      <x:c r="W159" s="5" t="n">
        <x:f>V160</x:f>
        <x:v>5156050</x:v>
      </x:c>
      <x:c r="X159" s="5" t="n">
        <x:f>W160</x:f>
        <x:v>5431050</x:v>
      </x:c>
      <x:c r="Y159" s="5" t="n">
        <x:f>X160</x:f>
        <x:v>5706050</x:v>
      </x:c>
      <x:c r="Z159" s="5" t="n">
        <x:f>Y160</x:f>
        <x:v>5981050</x:v>
      </x:c>
      <x:c r="AA159" s="5" t="n">
        <x:f>Z160</x:f>
        <x:v>6256050</x:v>
      </x:c>
      <x:c r="AB159" s="5" t="n">
        <x:f>AA160</x:f>
        <x:v>6531050</x:v>
      </x:c>
    </x:row>
    <x:row r="160" ht="22" customHeight="1">
      <x:c r="A160" s="3"/>
      <x:c r="B160" s="3"/>
      <x:c r="C160" s="47" t="str">
        <x:v>Деньги на конец до налогов, ₽</x:v>
      </x:c>
      <x:c r="D160" s="47"/>
      <x:c r="E160" s="49" t="n">
        <x:f>E159+E157</x:f>
        <x:v>1216005</x:v>
      </x:c>
      <x:c r="F160" s="49" t="n">
        <x:f>F159+F157</x:f>
        <x:v>1123550</x:v>
      </x:c>
      <x:c r="G160" s="49" t="n">
        <x:f>G159+G157</x:f>
        <x:v>1164800</x:v>
      </x:c>
      <x:c r="H160" s="49" t="n">
        <x:f>H159+H157</x:f>
        <x:v>1306050</x:v>
      </x:c>
      <x:c r="I160" s="49" t="n">
        <x:f>I159+I157</x:f>
        <x:v>1581050</x:v>
      </x:c>
      <x:c r="J160" s="49" t="n">
        <x:f>J159+J157</x:f>
        <x:v>1856050</x:v>
      </x:c>
      <x:c r="K160" s="49" t="n">
        <x:f>K159+K157</x:f>
        <x:v>2131050</x:v>
      </x:c>
      <x:c r="L160" s="49" t="n">
        <x:f>L159+L157</x:f>
        <x:v>2406050</x:v>
      </x:c>
      <x:c r="M160" s="49" t="n">
        <x:f>M159+M157</x:f>
        <x:v>2681050</x:v>
      </x:c>
      <x:c r="N160" s="49" t="n">
        <x:f>N159+N157</x:f>
        <x:v>2956050</x:v>
      </x:c>
      <x:c r="O160" s="49" t="n">
        <x:f>O159+O157</x:f>
        <x:v>3231050</x:v>
      </x:c>
      <x:c r="P160" s="49" t="n">
        <x:f>P159+P157</x:f>
        <x:v>3506050</x:v>
      </x:c>
      <x:c r="Q160" s="49" t="n">
        <x:f>Q159+Q157</x:f>
        <x:v>3781050</x:v>
      </x:c>
      <x:c r="R160" s="49" t="n">
        <x:f>R159+R157</x:f>
        <x:v>4056050</x:v>
      </x:c>
      <x:c r="S160" s="49" t="n">
        <x:f>S159+S157</x:f>
        <x:v>4331050</x:v>
      </x:c>
      <x:c r="T160" s="49" t="n">
        <x:f>T159+T157</x:f>
        <x:v>4606050</x:v>
      </x:c>
      <x:c r="U160" s="49" t="n">
        <x:f>U159+U157</x:f>
        <x:v>4881050</x:v>
      </x:c>
      <x:c r="V160" s="49" t="n">
        <x:f>V159+V157</x:f>
        <x:v>5156050</x:v>
      </x:c>
      <x:c r="W160" s="49" t="n">
        <x:f>W159+W157</x:f>
        <x:v>5431050</x:v>
      </x:c>
      <x:c r="X160" s="49" t="n">
        <x:f>X159+X157</x:f>
        <x:v>5706050</x:v>
      </x:c>
      <x:c r="Y160" s="49" t="n">
        <x:f>Y159+Y157</x:f>
        <x:v>5981050</x:v>
      </x:c>
      <x:c r="Z160" s="49" t="n">
        <x:f>Z159+Z157</x:f>
        <x:v>6256050</x:v>
      </x:c>
      <x:c r="AA160" s="49" t="n">
        <x:f>AA159+AA157</x:f>
        <x:v>6531050</x:v>
      </x:c>
      <x:c r="AB160" s="49" t="n">
        <x:f>AB159+AB157</x:f>
        <x:v>6806050</x:v>
      </x:c>
    </x:row>
    <x:row r="161" ht="22" customHeight="1">
      <x:c r="A161" s="3"/>
      <x:c r="B161" s="3"/>
      <x:c r="C161" s="3" t="str">
        <x:v>Нехватка денег до налогов, ₽</x:v>
      </x:c>
      <x:c r="D161" s="3"/>
      <x:c r="E161" s="5" t="n">
        <x:f>MAX(0,-E160)</x:f>
        <x:v>0</x:v>
      </x:c>
      <x:c r="F161" s="5" t="n">
        <x:f>MAX(0,-F160)</x:f>
        <x:v>0</x:v>
      </x:c>
      <x:c r="G161" s="5" t="n">
        <x:f>MAX(0,-G160)</x:f>
        <x:v>0</x:v>
      </x:c>
      <x:c r="H161" s="5" t="n">
        <x:f>MAX(0,-H160)</x:f>
        <x:v>0</x:v>
      </x:c>
      <x:c r="I161" s="5" t="n">
        <x:f>MAX(0,-I160)</x:f>
        <x:v>0</x:v>
      </x:c>
      <x:c r="J161" s="5" t="n">
        <x:f>MAX(0,-J160)</x:f>
        <x:v>0</x:v>
      </x:c>
      <x:c r="K161" s="5" t="n">
        <x:f>MAX(0,-K160)</x:f>
        <x:v>0</x:v>
      </x:c>
      <x:c r="L161" s="5" t="n">
        <x:f>MAX(0,-L160)</x:f>
        <x:v>0</x:v>
      </x:c>
      <x:c r="M161" s="5" t="n">
        <x:f>MAX(0,-M160)</x:f>
        <x:v>0</x:v>
      </x:c>
      <x:c r="N161" s="5" t="n">
        <x:f>MAX(0,-N160)</x:f>
        <x:v>0</x:v>
      </x:c>
      <x:c r="O161" s="5" t="n">
        <x:f>MAX(0,-O160)</x:f>
        <x:v>0</x:v>
      </x:c>
      <x:c r="P161" s="5" t="n">
        <x:f>MAX(0,-P160)</x:f>
        <x:v>0</x:v>
      </x:c>
      <x:c r="Q161" s="5" t="n">
        <x:f>MAX(0,-Q160)</x:f>
        <x:v>0</x:v>
      </x:c>
      <x:c r="R161" s="5" t="n">
        <x:f>MAX(0,-R160)</x:f>
        <x:v>0</x:v>
      </x:c>
      <x:c r="S161" s="5" t="n">
        <x:f>MAX(0,-S160)</x:f>
        <x:v>0</x:v>
      </x:c>
      <x:c r="T161" s="5" t="n">
        <x:f>MAX(0,-T160)</x:f>
        <x:v>0</x:v>
      </x:c>
      <x:c r="U161" s="5" t="n">
        <x:f>MAX(0,-U160)</x:f>
        <x:v>0</x:v>
      </x:c>
      <x:c r="V161" s="5" t="n">
        <x:f>MAX(0,-V160)</x:f>
        <x:v>0</x:v>
      </x:c>
      <x:c r="W161" s="5" t="n">
        <x:f>MAX(0,-W160)</x:f>
        <x:v>0</x:v>
      </x:c>
      <x:c r="X161" s="5" t="n">
        <x:f>MAX(0,-X160)</x:f>
        <x:v>0</x:v>
      </x:c>
      <x:c r="Y161" s="5" t="n">
        <x:f>MAX(0,-Y160)</x:f>
        <x:v>0</x:v>
      </x:c>
      <x:c r="Z161" s="5" t="n">
        <x:f>MAX(0,-Z160)</x:f>
        <x:v>0</x:v>
      </x:c>
      <x:c r="AA161" s="5" t="n">
        <x:f>MAX(0,-AA160)</x:f>
        <x:v>0</x:v>
      </x:c>
      <x:c r="AB161" s="5" t="n">
        <x:f>MAX(0,-AB160)</x:f>
        <x:v>0</x:v>
      </x:c>
    </x:row>
    <x:row r="162" ht="22" customHeight="1">
      <x:c r="A162" s="3"/>
      <x:c r="B162" s="3"/>
      <x:c r="C162" s="3" t="str">
        <x:v>Введенные налоговые выплаты, ₽</x:v>
      </x:c>
      <x:c r="D162" s="3"/>
      <x:c r="E162" s="13" t="str">
        <x:f>'Параметры'!E84</x:f>
        <x:v>n.a.</x:v>
      </x:c>
      <x:c r="F162" s="13" t="str">
        <x:f>'Параметры'!F84</x:f>
        <x:v>n.a.</x:v>
      </x:c>
      <x:c r="G162" s="13" t="str">
        <x:f>'Параметры'!G84</x:f>
        <x:v>n.a.</x:v>
      </x:c>
      <x:c r="H162" s="13" t="str">
        <x:f>'Параметры'!H84</x:f>
        <x:v>n.a.</x:v>
      </x:c>
      <x:c r="I162" s="13" t="str">
        <x:f>'Параметры'!I84</x:f>
        <x:v>n.a.</x:v>
      </x:c>
      <x:c r="J162" s="13" t="str">
        <x:f>'Параметры'!J84</x:f>
        <x:v>n.a.</x:v>
      </x:c>
      <x:c r="K162" s="13" t="str">
        <x:f>'Параметры'!K84</x:f>
        <x:v>n.a.</x:v>
      </x:c>
      <x:c r="L162" s="13" t="str">
        <x:f>'Параметры'!L84</x:f>
        <x:v>n.a.</x:v>
      </x:c>
      <x:c r="M162" s="13" t="str">
        <x:f>'Параметры'!M84</x:f>
        <x:v>n.a.</x:v>
      </x:c>
      <x:c r="N162" s="13" t="str">
        <x:f>'Параметры'!N84</x:f>
        <x:v>n.a.</x:v>
      </x:c>
      <x:c r="O162" s="13" t="str">
        <x:f>'Параметры'!O84</x:f>
        <x:v>n.a.</x:v>
      </x:c>
      <x:c r="P162" s="13" t="str">
        <x:f>'Параметры'!P84</x:f>
        <x:v>n.a.</x:v>
      </x:c>
      <x:c r="Q162" s="13" t="str">
        <x:f>'Параметры'!Q84</x:f>
        <x:v>n.a.</x:v>
      </x:c>
      <x:c r="R162" s="13" t="str">
        <x:f>'Параметры'!R84</x:f>
        <x:v>n.a.</x:v>
      </x:c>
      <x:c r="S162" s="13" t="str">
        <x:f>'Параметры'!S84</x:f>
        <x:v>n.a.</x:v>
      </x:c>
      <x:c r="T162" s="13" t="str">
        <x:f>'Параметры'!T84</x:f>
        <x:v>n.a.</x:v>
      </x:c>
      <x:c r="U162" s="13" t="str">
        <x:f>'Параметры'!U84</x:f>
        <x:v>n.a.</x:v>
      </x:c>
      <x:c r="V162" s="13" t="str">
        <x:f>'Параметры'!V84</x:f>
        <x:v>n.a.</x:v>
      </x:c>
      <x:c r="W162" s="13" t="str">
        <x:f>'Параметры'!W84</x:f>
        <x:v>n.a.</x:v>
      </x:c>
      <x:c r="X162" s="13" t="str">
        <x:f>'Параметры'!X84</x:f>
        <x:v>n.a.</x:v>
      </x:c>
      <x:c r="Y162" s="13" t="str">
        <x:f>'Параметры'!Y84</x:f>
        <x:v>n.a.</x:v>
      </x:c>
      <x:c r="Z162" s="13" t="str">
        <x:f>'Параметры'!Z84</x:f>
        <x:v>n.a.</x:v>
      </x:c>
      <x:c r="AA162" s="13" t="str">
        <x:f>'Параметры'!AA84</x:f>
        <x:v>n.a.</x:v>
      </x:c>
      <x:c r="AB162" s="13" t="str">
        <x:f>'Параметры'!AB84</x:f>
        <x:v>n.a.</x:v>
      </x:c>
    </x:row>
    <x:row r="163" ht="22" customHeight="1">
      <x:c r="A163" s="3"/>
      <x:c r="B163" s="3"/>
      <x:c r="C163" s="3" t="str">
        <x:v>Деньги после указанных налогов, ₽</x:v>
      </x:c>
      <x:c r="D163" s="3"/>
      <x:c r="E163" s="5" t="str">
        <x:f>IF(COUNT($E162:E162)=E$21,E160-SUM($E162:E162),"n.a.")</x:f>
        <x:v>n.a.</x:v>
      </x:c>
      <x:c r="F163" s="5" t="str">
        <x:f>IF(COUNT($E162:F162)=F$21,F160-SUM($E162:F162),"n.a.")</x:f>
        <x:v>n.a.</x:v>
      </x:c>
      <x:c r="G163" s="5" t="str">
        <x:f>IF(COUNT($E162:G162)=G$21,G160-SUM($E162:G162),"n.a.")</x:f>
        <x:v>n.a.</x:v>
      </x:c>
      <x:c r="H163" s="5" t="str">
        <x:f>IF(COUNT($E162:H162)=H$21,H160-SUM($E162:H162),"n.a.")</x:f>
        <x:v>n.a.</x:v>
      </x:c>
      <x:c r="I163" s="5" t="str">
        <x:f>IF(COUNT($E162:I162)=I$21,I160-SUM($E162:I162),"n.a.")</x:f>
        <x:v>n.a.</x:v>
      </x:c>
      <x:c r="J163" s="5" t="str">
        <x:f>IF(COUNT($E162:J162)=J$21,J160-SUM($E162:J162),"n.a.")</x:f>
        <x:v>n.a.</x:v>
      </x:c>
      <x:c r="K163" s="5" t="str">
        <x:f>IF(COUNT($E162:K162)=K$21,K160-SUM($E162:K162),"n.a.")</x:f>
        <x:v>n.a.</x:v>
      </x:c>
      <x:c r="L163" s="5" t="str">
        <x:f>IF(COUNT($E162:L162)=L$21,L160-SUM($E162:L162),"n.a.")</x:f>
        <x:v>n.a.</x:v>
      </x:c>
      <x:c r="M163" s="5" t="str">
        <x:f>IF(COUNT($E162:M162)=M$21,M160-SUM($E162:M162),"n.a.")</x:f>
        <x:v>n.a.</x:v>
      </x:c>
      <x:c r="N163" s="5" t="str">
        <x:f>IF(COUNT($E162:N162)=N$21,N160-SUM($E162:N162),"n.a.")</x:f>
        <x:v>n.a.</x:v>
      </x:c>
      <x:c r="O163" s="5" t="str">
        <x:f>IF(COUNT($E162:O162)=O$21,O160-SUM($E162:O162),"n.a.")</x:f>
        <x:v>n.a.</x:v>
      </x:c>
      <x:c r="P163" s="5" t="str">
        <x:f>IF(COUNT($E162:P162)=P$21,P160-SUM($E162:P162),"n.a.")</x:f>
        <x:v>n.a.</x:v>
      </x:c>
      <x:c r="Q163" s="5" t="str">
        <x:f>IF(COUNT($E162:Q162)=Q$21,Q160-SUM($E162:Q162),"n.a.")</x:f>
        <x:v>n.a.</x:v>
      </x:c>
      <x:c r="R163" s="5" t="str">
        <x:f>IF(COUNT($E162:R162)=R$21,R160-SUM($E162:R162),"n.a.")</x:f>
        <x:v>n.a.</x:v>
      </x:c>
      <x:c r="S163" s="5" t="str">
        <x:f>IF(COUNT($E162:S162)=S$21,S160-SUM($E162:S162),"n.a.")</x:f>
        <x:v>n.a.</x:v>
      </x:c>
      <x:c r="T163" s="5" t="str">
        <x:f>IF(COUNT($E162:T162)=T$21,T160-SUM($E162:T162),"n.a.")</x:f>
        <x:v>n.a.</x:v>
      </x:c>
      <x:c r="U163" s="5" t="str">
        <x:f>IF(COUNT($E162:U162)=U$21,U160-SUM($E162:U162),"n.a.")</x:f>
        <x:v>n.a.</x:v>
      </x:c>
      <x:c r="V163" s="5" t="str">
        <x:f>IF(COUNT($E162:V162)=V$21,V160-SUM($E162:V162),"n.a.")</x:f>
        <x:v>n.a.</x:v>
      </x:c>
      <x:c r="W163" s="5" t="str">
        <x:f>IF(COUNT($E162:W162)=W$21,W160-SUM($E162:W162),"n.a.")</x:f>
        <x:v>n.a.</x:v>
      </x:c>
      <x:c r="X163" s="5" t="str">
        <x:f>IF(COUNT($E162:X162)=X$21,X160-SUM($E162:X162),"n.a.")</x:f>
        <x:v>n.a.</x:v>
      </x:c>
      <x:c r="Y163" s="5" t="str">
        <x:f>IF(COUNT($E162:Y162)=Y$21,Y160-SUM($E162:Y162),"n.a.")</x:f>
        <x:v>n.a.</x:v>
      </x:c>
      <x:c r="Z163" s="5" t="str">
        <x:f>IF(COUNT($E162:Z162)=Z$21,Z160-SUM($E162:Z162),"n.a.")</x:f>
        <x:v>n.a.</x:v>
      </x:c>
      <x:c r="AA163" s="5" t="str">
        <x:f>IF(COUNT($E162:AA162)=AA$21,AA160-SUM($E162:AA162),"n.a.")</x:f>
        <x:v>n.a.</x:v>
      </x:c>
      <x:c r="AB163" s="5" t="str">
        <x:f>IF(COUNT($E162:AB162)=AB$21,AB160-SUM($E162:AB162),"n.a.")</x:f>
        <x:v>n.a.</x:v>
      </x:c>
    </x:row>
    <x:row r="164" ht="22" customHeight="1">
      <x:c r="A164" s="3"/>
      <x:c r="B164" s="3"/>
      <x:c r="C164" s="3"/>
      <x:c r="D164" s="3"/>
      <x:c r="E164" s="5"/>
      <x:c r="F164" s="5"/>
      <x:c r="G164" s="5"/>
      <x:c r="H164" s="5"/>
      <x:c r="I164" s="5"/>
      <x:c r="J164" s="5"/>
      <x:c r="K164" s="5"/>
      <x:c r="L164" s="5"/>
      <x:c r="M164" s="5"/>
      <x:c r="N164" s="5"/>
      <x:c r="O164" s="5"/>
      <x:c r="P164" s="5"/>
      <x:c r="Q164" s="5"/>
      <x:c r="R164" s="5"/>
      <x:c r="S164" s="5"/>
      <x:c r="T164" s="5"/>
      <x:c r="U164" s="5"/>
      <x:c r="V164" s="5"/>
      <x:c r="W164" s="5"/>
      <x:c r="X164" s="5"/>
      <x:c r="Y164" s="5"/>
      <x:c r="Z164" s="5"/>
      <x:c r="AA164" s="5"/>
      <x:c r="AB164" s="5"/>
    </x:row>
    <x:row r="165" ht="22" customHeight="1">
      <x:c r="A165" s="3"/>
      <x:c r="B165" s="3"/>
      <x:c r="C165" s="14" t="str">
        <x:v>Контроль запаса: норма 0, шт</x:v>
      </x:c>
      <x:c r="D165" s="14"/>
      <x:c r="E165" s="55" t="n">
        <x:f>E135+E139-E138-E140</x:f>
        <x:v>0</x:v>
      </x:c>
      <x:c r="F165" s="55" t="n">
        <x:f>F135+F139-F138-F140</x:f>
        <x:v>0</x:v>
      </x:c>
      <x:c r="G165" s="55" t="n">
        <x:f>G135+G139-G138-G140</x:f>
        <x:v>0</x:v>
      </x:c>
      <x:c r="H165" s="55" t="n">
        <x:f>H135+H139-H138-H140</x:f>
        <x:v>0</x:v>
      </x:c>
      <x:c r="I165" s="55" t="n">
        <x:f>I135+I139-I138-I140</x:f>
        <x:v>0</x:v>
      </x:c>
      <x:c r="J165" s="55" t="n">
        <x:f>J135+J139-J138-J140</x:f>
        <x:v>0</x:v>
      </x:c>
      <x:c r="K165" s="55" t="n">
        <x:f>K135+K139-K138-K140</x:f>
        <x:v>0</x:v>
      </x:c>
      <x:c r="L165" s="55" t="n">
        <x:f>L135+L139-L138-L140</x:f>
        <x:v>0</x:v>
      </x:c>
      <x:c r="M165" s="55" t="n">
        <x:f>M135+M139-M138-M140</x:f>
        <x:v>0</x:v>
      </x:c>
      <x:c r="N165" s="55" t="n">
        <x:f>N135+N139-N138-N140</x:f>
        <x:v>0</x:v>
      </x:c>
      <x:c r="O165" s="55" t="n">
        <x:f>O135+O139-O138-O140</x:f>
        <x:v>0</x:v>
      </x:c>
      <x:c r="P165" s="55" t="n">
        <x:f>P135+P139-P138-P140</x:f>
        <x:v>0</x:v>
      </x:c>
      <x:c r="Q165" s="55" t="n">
        <x:f>Q135+Q139-Q138-Q140</x:f>
        <x:v>0</x:v>
      </x:c>
      <x:c r="R165" s="55" t="n">
        <x:f>R135+R139-R138-R140</x:f>
        <x:v>0</x:v>
      </x:c>
      <x:c r="S165" s="55" t="n">
        <x:f>S135+S139-S138-S140</x:f>
        <x:v>0</x:v>
      </x:c>
      <x:c r="T165" s="55" t="n">
        <x:f>T135+T139-T138-T140</x:f>
        <x:v>0</x:v>
      </x:c>
      <x:c r="U165" s="55" t="n">
        <x:f>U135+U139-U138-U140</x:f>
        <x:v>0</x:v>
      </x:c>
      <x:c r="V165" s="55" t="n">
        <x:f>V135+V139-V138-V140</x:f>
        <x:v>0</x:v>
      </x:c>
      <x:c r="W165" s="55" t="n">
        <x:f>W135+W139-W138-W140</x:f>
        <x:v>0</x:v>
      </x:c>
      <x:c r="X165" s="55" t="n">
        <x:f>X135+X139-X138-X140</x:f>
        <x:v>0</x:v>
      </x:c>
      <x:c r="Y165" s="55" t="n">
        <x:f>Y135+Y139-Y138-Y140</x:f>
        <x:v>0</x:v>
      </x:c>
      <x:c r="Z165" s="55" t="n">
        <x:f>Z135+Z139-Z138-Z140</x:f>
        <x:v>0</x:v>
      </x:c>
      <x:c r="AA165" s="55" t="n">
        <x:f>AA135+AA139-AA138-AA140</x:f>
        <x:v>0</x:v>
      </x:c>
      <x:c r="AB165" s="55" t="n">
        <x:f>AB135+AB139-AB138-AB140</x:f>
        <x:v>0</x:v>
      </x:c>
    </x:row>
    <x:row r="166" ht="22" customHeight="1">
      <x:c r="A166" s="3"/>
      <x:c r="B166" s="3"/>
      <x:c r="C166" s="14" t="str">
        <x:v>Контроль потока и начислений: норма 0, ₽</x:v>
      </x:c>
      <x:c r="D166" s="14"/>
      <x:c r="E166" s="55" t="n">
        <x:f>E157-E148+E156-E153</x:f>
        <x:v>0</x:v>
      </x:c>
      <x:c r="F166" s="55" t="n">
        <x:f>F157-F148+F156-F153</x:f>
        <x:v>0</x:v>
      </x:c>
      <x:c r="G166" s="55" t="n">
        <x:f>G157-G148+G156-G153</x:f>
        <x:v>0</x:v>
      </x:c>
      <x:c r="H166" s="55" t="n">
        <x:f>H157-H148+H156-H153</x:f>
        <x:v>0</x:v>
      </x:c>
      <x:c r="I166" s="55" t="n">
        <x:f>I157-I148+I156-I153</x:f>
        <x:v>0</x:v>
      </x:c>
      <x:c r="J166" s="55" t="n">
        <x:f>J157-J148+J156-J153</x:f>
        <x:v>0</x:v>
      </x:c>
      <x:c r="K166" s="55" t="n">
        <x:f>K157-K148+K156-K153</x:f>
        <x:v>0</x:v>
      </x:c>
      <x:c r="L166" s="55" t="n">
        <x:f>L157-L148+L156-L153</x:f>
        <x:v>0</x:v>
      </x:c>
      <x:c r="M166" s="55" t="n">
        <x:f>M157-M148+M156-M153</x:f>
        <x:v>0</x:v>
      </x:c>
      <x:c r="N166" s="55" t="n">
        <x:f>N157-N148+N156-N153</x:f>
        <x:v>0</x:v>
      </x:c>
      <x:c r="O166" s="55" t="n">
        <x:f>O157-O148+O156-O153</x:f>
        <x:v>0</x:v>
      </x:c>
      <x:c r="P166" s="55" t="n">
        <x:f>P157-P148+P156-P153</x:f>
        <x:v>0</x:v>
      </x:c>
      <x:c r="Q166" s="55" t="n">
        <x:f>Q157-Q148+Q156-Q153</x:f>
        <x:v>0</x:v>
      </x:c>
      <x:c r="R166" s="55" t="n">
        <x:f>R157-R148+R156-R153</x:f>
        <x:v>0</x:v>
      </x:c>
      <x:c r="S166" s="55" t="n">
        <x:f>S157-S148+S156-S153</x:f>
        <x:v>0</x:v>
      </x:c>
      <x:c r="T166" s="55" t="n">
        <x:f>T157-T148+T156-T153</x:f>
        <x:v>0</x:v>
      </x:c>
      <x:c r="U166" s="55" t="n">
        <x:f>U157-U148+U156-U153</x:f>
        <x:v>0</x:v>
      </x:c>
      <x:c r="V166" s="55" t="n">
        <x:f>V157-V148+V156-V153</x:f>
        <x:v>0</x:v>
      </x:c>
      <x:c r="W166" s="55" t="n">
        <x:f>W157-W148+W156-W153</x:f>
        <x:v>0</x:v>
      </x:c>
      <x:c r="X166" s="55" t="n">
        <x:f>X157-X148+X156-X153</x:f>
        <x:v>0</x:v>
      </x:c>
      <x:c r="Y166" s="55" t="n">
        <x:f>Y157-Y148+Y156-Y153</x:f>
        <x:v>0</x:v>
      </x:c>
      <x:c r="Z166" s="55" t="n">
        <x:f>Z157-Z148+Z156-Z153</x:f>
        <x:v>0</x:v>
      </x:c>
      <x:c r="AA166" s="55" t="n">
        <x:f>AA157-AA148+AA156-AA153</x:f>
        <x:v>0</x:v>
      </x:c>
      <x:c r="AB166" s="55" t="n">
        <x:f>AB157-AB148+AB156-AB153</x:f>
        <x:v>0</x:v>
      </x:c>
    </x:row>
    <x:row r="167" ht="22" customHeight="1">
      <x:c r="A167" s="3"/>
      <x:c r="B167" s="3"/>
      <x:c r="C167" s="14" t="str">
        <x:v>Контроль денег: норма 0, ₽</x:v>
      </x:c>
      <x:c r="D167" s="14"/>
      <x:c r="E167" s="55" t="n">
        <x:f>E160-E159-E157</x:f>
        <x:v>0</x:v>
      </x:c>
      <x:c r="F167" s="55" t="n">
        <x:f>F160-F159-F157</x:f>
        <x:v>0</x:v>
      </x:c>
      <x:c r="G167" s="55" t="n">
        <x:f>G160-G159-G157</x:f>
        <x:v>0</x:v>
      </x:c>
      <x:c r="H167" s="55" t="n">
        <x:f>H160-H159-H157</x:f>
        <x:v>0</x:v>
      </x:c>
      <x:c r="I167" s="55" t="n">
        <x:f>I160-I159-I157</x:f>
        <x:v>0</x:v>
      </x:c>
      <x:c r="J167" s="55" t="n">
        <x:f>J160-J159-J157</x:f>
        <x:v>0</x:v>
      </x:c>
      <x:c r="K167" s="55" t="n">
        <x:f>K160-K159-K157</x:f>
        <x:v>0</x:v>
      </x:c>
      <x:c r="L167" s="55" t="n">
        <x:f>L160-L159-L157</x:f>
        <x:v>0</x:v>
      </x:c>
      <x:c r="M167" s="55" t="n">
        <x:f>M160-M159-M157</x:f>
        <x:v>0</x:v>
      </x:c>
      <x:c r="N167" s="55" t="n">
        <x:f>N160-N159-N157</x:f>
        <x:v>0</x:v>
      </x:c>
      <x:c r="O167" s="55" t="n">
        <x:f>O160-O159-O157</x:f>
        <x:v>0</x:v>
      </x:c>
      <x:c r="P167" s="55" t="n">
        <x:f>P160-P159-P157</x:f>
        <x:v>0</x:v>
      </x:c>
      <x:c r="Q167" s="55" t="n">
        <x:f>Q160-Q159-Q157</x:f>
        <x:v>0</x:v>
      </x:c>
      <x:c r="R167" s="55" t="n">
        <x:f>R160-R159-R157</x:f>
        <x:v>0</x:v>
      </x:c>
      <x:c r="S167" s="55" t="n">
        <x:f>S160-S159-S157</x:f>
        <x:v>0</x:v>
      </x:c>
      <x:c r="T167" s="55" t="n">
        <x:f>T160-T159-T157</x:f>
        <x:v>0</x:v>
      </x:c>
      <x:c r="U167" s="55" t="n">
        <x:f>U160-U159-U157</x:f>
        <x:v>0</x:v>
      </x:c>
      <x:c r="V167" s="55" t="n">
        <x:f>V160-V159-V157</x:f>
        <x:v>0</x:v>
      </x:c>
      <x:c r="W167" s="55" t="n">
        <x:f>W160-W159-W157</x:f>
        <x:v>0</x:v>
      </x:c>
      <x:c r="X167" s="55" t="n">
        <x:f>X160-X159-X157</x:f>
        <x:v>0</x:v>
      </x:c>
      <x:c r="Y167" s="55" t="n">
        <x:f>Y160-Y159-Y157</x:f>
        <x:v>0</x:v>
      </x:c>
      <x:c r="Z167" s="55" t="n">
        <x:f>Z160-Z159-Z157</x:f>
        <x:v>0</x:v>
      </x:c>
      <x:c r="AA167" s="55" t="n">
        <x:f>AA160-AA159-AA157</x:f>
        <x:v>0</x:v>
      </x:c>
      <x:c r="AB167" s="55" t="n">
        <x:f>AB160-AB159-AB157</x:f>
        <x:v>0</x:v>
      </x:c>
    </x:row>
    <x:row r="168" ht="22" customHeight="1">
      <x:c r="A168" s="3"/>
      <x:c r="B168" s="3"/>
      <x:c r="C168" s="3"/>
      <x:c r="D168" s="3"/>
      <x:c r="E168" s="5"/>
      <x:c r="F168" s="5"/>
      <x:c r="G168" s="5"/>
      <x:c r="H168" s="5"/>
      <x:c r="I168" s="5"/>
      <x:c r="J168" s="5"/>
      <x:c r="K168" s="5"/>
      <x:c r="L168" s="5"/>
      <x:c r="M168" s="5"/>
      <x:c r="N168" s="5"/>
      <x:c r="O168" s="5"/>
      <x:c r="P168" s="5"/>
      <x:c r="Q168" s="5"/>
      <x:c r="R168" s="5"/>
      <x:c r="S168" s="5"/>
      <x:c r="T168" s="5"/>
      <x:c r="U168" s="5"/>
      <x:c r="V168" s="5"/>
      <x:c r="W168" s="5"/>
      <x:c r="X168" s="5"/>
      <x:c r="Y168" s="5"/>
      <x:c r="Z168" s="5"/>
      <x:c r="AA168" s="5"/>
      <x:c r="AB168" s="5"/>
    </x:row>
    <x:row r="169" ht="22" customHeight="1">
      <x:c r="A169" s="3"/>
      <x:c r="B169" s="3"/>
      <x:c r="C169" s="3"/>
      <x:c r="D169" s="3"/>
      <x:c r="E169" s="5"/>
      <x:c r="F169" s="5"/>
      <x:c r="G169" s="5"/>
      <x:c r="H169" s="5"/>
      <x:c r="I169" s="5"/>
      <x:c r="J169" s="5"/>
      <x:c r="K169" s="5"/>
      <x:c r="L169" s="5"/>
      <x:c r="M169" s="5"/>
      <x:c r="N169" s="5"/>
      <x:c r="O169" s="5"/>
      <x:c r="P169" s="5"/>
      <x:c r="Q169" s="5"/>
      <x:c r="R169" s="5"/>
      <x:c r="S169" s="5"/>
      <x:c r="T169" s="5"/>
      <x:c r="U169" s="5"/>
      <x:c r="V169" s="5"/>
      <x:c r="W169" s="5"/>
      <x:c r="X169" s="5"/>
      <x:c r="Y169" s="5"/>
      <x:c r="Z169" s="5"/>
      <x:c r="AA169" s="5"/>
      <x:c r="AB169" s="5"/>
    </x:row>
    <x:row r="170" ht="22" customHeight="1">
      <x:c r="A170" s="3"/>
      <x:c r="B170" s="3"/>
      <x:c r="C170" s="3"/>
      <x:c r="D170" s="3"/>
      <x:c r="E170" s="5"/>
      <x:c r="F170" s="5"/>
      <x:c r="G170" s="5"/>
      <x:c r="H170" s="5"/>
      <x:c r="I170" s="5"/>
      <x:c r="J170" s="5"/>
      <x:c r="K170" s="5"/>
      <x:c r="L170" s="5"/>
      <x:c r="M170" s="5"/>
      <x:c r="N170" s="5"/>
      <x:c r="O170" s="5"/>
      <x:c r="P170" s="5"/>
      <x:c r="Q170" s="5"/>
      <x:c r="R170" s="5"/>
      <x:c r="S170" s="5"/>
      <x:c r="T170" s="5"/>
      <x:c r="U170" s="5"/>
      <x:c r="V170" s="5"/>
      <x:c r="W170" s="5"/>
      <x:c r="X170" s="5"/>
      <x:c r="Y170" s="5"/>
      <x:c r="Z170" s="5"/>
      <x:c r="AA170" s="5"/>
      <x:c r="AB170" s="5"/>
    </x:row>
    <x:row r="171" ht="22" customHeight="1">
      <x:c r="A171" s="3"/>
      <x:c r="B171" s="3"/>
      <x:c r="C171" s="3"/>
      <x:c r="D171" s="3"/>
      <x:c r="E171" s="5"/>
      <x:c r="F171" s="5"/>
      <x:c r="G171" s="5"/>
      <x:c r="H171" s="5"/>
      <x:c r="I171" s="5"/>
      <x:c r="J171" s="5"/>
      <x:c r="K171" s="5"/>
      <x:c r="L171" s="5"/>
      <x:c r="M171" s="5"/>
      <x:c r="N171" s="5"/>
      <x:c r="O171" s="5"/>
      <x:c r="P171" s="5"/>
      <x:c r="Q171" s="5"/>
      <x:c r="R171" s="5"/>
      <x:c r="S171" s="5"/>
      <x:c r="T171" s="5"/>
      <x:c r="U171" s="5"/>
      <x:c r="V171" s="5"/>
      <x:c r="W171" s="5"/>
      <x:c r="X171" s="5"/>
      <x:c r="Y171" s="5"/>
      <x:c r="Z171" s="5"/>
      <x:c r="AA171" s="5"/>
      <x:c r="AB171" s="5"/>
    </x:row>
  </x:sheetData>
  <x:conditionalFormatting sqref="E37:AB37">
    <x:cfRule type="cellIs" dxfId="0" priority="1" operator="lessThan">
      <x:formula>0</x:formula>
    </x:cfRule>
  </x:conditionalFormatting>
  <x:conditionalFormatting sqref="E46:AB46">
    <x:cfRule type="cellIs" dxfId="1" priority="2" operator="lessThan">
      <x:formula>0</x:formula>
    </x:cfRule>
  </x:conditionalFormatting>
  <x:conditionalFormatting sqref="E49:AB49">
    <x:cfRule type="cellIs" dxfId="2" priority="3" operator="lessThan">
      <x:formula>0</x:formula>
    </x:cfRule>
  </x:conditionalFormatting>
  <x:conditionalFormatting sqref="E52:AB52">
    <x:cfRule type="cellIs" dxfId="3" priority="4" operator="lessThan">
      <x:formula>0</x:formula>
    </x:cfRule>
  </x:conditionalFormatting>
  <x:conditionalFormatting sqref="E54:AB56">
    <x:cfRule type="cellIs" dxfId="4" priority="5" operator="notBetween">
      <x:formula>-0.01</x:formula>
      <x:formula>0.01</x:formula>
    </x:cfRule>
  </x:conditionalFormatting>
  <x:conditionalFormatting sqref="E74:AB74">
    <x:cfRule type="cellIs" dxfId="5" priority="6" operator="lessThan">
      <x:formula>0</x:formula>
    </x:cfRule>
  </x:conditionalFormatting>
  <x:conditionalFormatting sqref="E83:AB83">
    <x:cfRule type="cellIs" dxfId="6" priority="7" operator="lessThan">
      <x:formula>0</x:formula>
    </x:cfRule>
  </x:conditionalFormatting>
  <x:conditionalFormatting sqref="E86:AB86">
    <x:cfRule type="cellIs" dxfId="7" priority="8" operator="lessThan">
      <x:formula>0</x:formula>
    </x:cfRule>
  </x:conditionalFormatting>
  <x:conditionalFormatting sqref="E89:AB89">
    <x:cfRule type="cellIs" dxfId="8" priority="9" operator="lessThan">
      <x:formula>0</x:formula>
    </x:cfRule>
  </x:conditionalFormatting>
  <x:conditionalFormatting sqref="E91:AB93">
    <x:cfRule type="cellIs" dxfId="9" priority="10" operator="notBetween">
      <x:formula>-0.01</x:formula>
      <x:formula>0.01</x:formula>
    </x:cfRule>
  </x:conditionalFormatting>
  <x:conditionalFormatting sqref="E111:AB111">
    <x:cfRule type="cellIs" dxfId="10" priority="11" operator="lessThan">
      <x:formula>0</x:formula>
    </x:cfRule>
  </x:conditionalFormatting>
  <x:conditionalFormatting sqref="E120:AB120">
    <x:cfRule type="cellIs" dxfId="11" priority="12" operator="lessThan">
      <x:formula>0</x:formula>
    </x:cfRule>
  </x:conditionalFormatting>
  <x:conditionalFormatting sqref="E123:AB123">
    <x:cfRule type="cellIs" dxfId="12" priority="13" operator="lessThan">
      <x:formula>0</x:formula>
    </x:cfRule>
  </x:conditionalFormatting>
  <x:conditionalFormatting sqref="E126:AB126">
    <x:cfRule type="cellIs" dxfId="13" priority="14" operator="lessThan">
      <x:formula>0</x:formula>
    </x:cfRule>
  </x:conditionalFormatting>
  <x:conditionalFormatting sqref="E128:AB130">
    <x:cfRule type="cellIs" dxfId="14" priority="15" operator="notBetween">
      <x:formula>-0.01</x:formula>
      <x:formula>0.01</x:formula>
    </x:cfRule>
  </x:conditionalFormatting>
  <x:conditionalFormatting sqref="E148:AB148">
    <x:cfRule type="cellIs" dxfId="15" priority="16" operator="lessThan">
      <x:formula>0</x:formula>
    </x:cfRule>
  </x:conditionalFormatting>
  <x:conditionalFormatting sqref="E157:AB157">
    <x:cfRule type="cellIs" dxfId="16" priority="17" operator="lessThan">
      <x:formula>0</x:formula>
    </x:cfRule>
  </x:conditionalFormatting>
  <x:conditionalFormatting sqref="E160:AB160">
    <x:cfRule type="cellIs" dxfId="17" priority="18" operator="lessThan">
      <x:formula>0</x:formula>
    </x:cfRule>
  </x:conditionalFormatting>
  <x:conditionalFormatting sqref="E163:AB163">
    <x:cfRule type="cellIs" dxfId="18" priority="19" operator="lessThan">
      <x:formula>0</x:formula>
    </x:cfRule>
  </x:conditionalFormatting>
  <x:conditionalFormatting sqref="E165:AB167">
    <x:cfRule type="cellIs" dxfId="19" priority="20" operator="notBetween">
      <x:formula>-0.01</x:formula>
      <x:formula>0.01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8D989F"/>
  </x:sheetPr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28" hidden="0" customWidth="1"/>
    <x:col min="4" max="4" width="1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2" customHeight="1">
      <x:c r="A1" s="3"/>
      <x:c r="B1" s="3"/>
      <x:c r="C1" s="3"/>
      <x:c r="D1" s="3"/>
      <x:c r="E1" s="5"/>
      <x:c r="F1" s="5"/>
      <x:c r="G1" s="5"/>
      <x:c r="H1" s="5"/>
    </x:row>
    <x:row r="2" ht="22" customHeight="1">
      <x:c r="A2" s="3"/>
      <x:c r="B2" s="3"/>
      <x:c r="C2" s="6" t="str">
        <x:v>Как читать модель</x:v>
      </x:c>
      <x:c r="D2" s="6"/>
      <x:c r="E2" s="5"/>
      <x:c r="F2" s="5"/>
      <x:c r="G2" s="5"/>
      <x:c r="H2" s="5"/>
    </x:row>
    <x:row r="3" ht="22" customHeight="1">
      <x:c r="A3" s="3"/>
      <x:c r="B3" s="3"/>
      <x:c r="C3" s="8"/>
      <x:c r="D3" s="8"/>
      <x:c r="E3" s="5"/>
      <x:c r="F3" s="5"/>
      <x:c r="G3" s="5"/>
      <x:c r="H3" s="5"/>
    </x:row>
    <x:row r="4" ht="26" customHeight="1">
      <x:c r="A4" s="3"/>
      <x:c r="B4" s="3"/>
      <x:c r="C4" s="40" t="str">
        <x:f>"Сценарий: "&amp;'Параметры'!E4</x:f>
        <x:v>Сценарий: Базовый</x:v>
      </x:c>
      <x:c r="D4" s="3"/>
      <x:c r="E4" s="5"/>
      <x:c r="F4" s="5"/>
      <x:c r="G4" s="5"/>
      <x:c r="H4" s="5"/>
    </x:row>
    <x:row r="5" ht="22" customHeight="1">
      <x:c r="A5" s="3"/>
      <x:c r="B5" s="3"/>
      <x:c r="C5" s="3"/>
      <x:c r="D5" s="3"/>
      <x:c r="E5" s="5"/>
      <x:c r="F5" s="5"/>
      <x:c r="G5" s="5"/>
      <x:c r="H5" s="5"/>
    </x:row>
    <x:row r="6" ht="22" customHeight="1">
      <x:c r="A6" s="3"/>
      <x:c r="B6" s="3"/>
      <x:c r="C6" s="3"/>
      <x:c r="D6" s="3"/>
      <x:c r="E6" s="5"/>
      <x:c r="F6" s="5"/>
      <x:c r="G6" s="5"/>
      <x:c r="H6" s="5"/>
    </x:row>
    <x:row r="7" ht="48" customHeight="1">
      <x:c r="A7" s="3"/>
      <x:c r="B7" s="3"/>
      <x:c r="C7" s="69" t="str">
        <x:v>Назначение</x:v>
      </x:c>
      <x:c r="D7" s="70" t="str">
        <x:v>Рабочий шаблон экономики ПВЗ и букинистики для обсуждения структуры бизнеса и данных. Числа не являются прогнозом, рыночной оценкой или обещанием инвестору.</x:v>
      </x:c>
      <x:c r="E7" s="5"/>
      <x:c r="F7" s="5"/>
      <x:c r="G7" s="5"/>
      <x:c r="H7" s="5"/>
    </x:row>
    <x:row r="8" ht="48" customHeight="1">
      <x:c r="A8" s="3"/>
      <x:c r="B8" s="3"/>
      <x:c r="C8" s="67" t="str">
        <x:v>Сценарии</x:v>
      </x:c>
      <x:c r="D8" s="68" t="str">
        <x:v>На листе «Параметры» измените D4: 1 — стресс, 2 — базовый, 3 — рост. Меняется один общий расчет и вся сводка. Желтые ячейки с синими числами — редактируемые входы.</x:v>
      </x:c>
      <x:c r="E8" s="5"/>
      <x:c r="F8" s="5"/>
      <x:c r="G8" s="5"/>
      <x:c r="H8" s="5"/>
    </x:row>
    <x:row r="9" ht="48" customHeight="1">
      <x:c r="A9" s="3"/>
      <x:c r="B9" s="3"/>
      <x:c r="C9" s="69" t="str">
        <x:v>Период</x:v>
      </x:c>
      <x:c r="D9" s="70" t="str">
        <x:v>24 месяца после условного одновременного открытия всех точек. Разгон продаж 35%, 60%, 80%, затем 100%. Дата сделки, сезонность и график последовательных открытий пока не заданы.</x:v>
      </x:c>
      <x:c r="E9" s="5"/>
      <x:c r="F9" s="5"/>
      <x:c r="G9" s="5"/>
      <x:c r="H9" s="5"/>
    </x:row>
    <x:row r="10" ht="48" customHeight="1">
      <x:c r="A10" s="3"/>
      <x:c r="B10" s="3"/>
      <x:c r="C10" s="67" t="str">
        <x:v>Спрос и запас</x:v>
      </x:c>
      <x:c r="D10" s="68" t="str">
        <x:v>Спрос задан отдельно для сети из 1, 2, 3 и 5 точек. Продажи ограничены фактическим остатком и спросом после разгона. Добавление точек не умножает спрос автоматически.</x:v>
      </x:c>
      <x:c r="E10" s="5"/>
      <x:c r="F10" s="5"/>
      <x:c r="G10" s="5"/>
      <x:c r="H10" s="5"/>
    </x:row>
    <x:row r="11" ht="48" customHeight="1">
      <x:c r="A11" s="3"/>
      <x:c r="B11" s="3"/>
      <x:c r="C11" s="69" t="str">
        <x:v>Пополнение</x:v>
      </x:c>
      <x:c r="D11" s="70" t="str">
        <x:v>Каждый месяц закупается столько книг, сколько продано. Запас остается постоянным. Возможность находить нужные книги по прежней цене и сохранять качество ассортимента не подтверждена.</x:v>
      </x:c>
      <x:c r="E11" s="5"/>
      <x:c r="F11" s="5"/>
      <x:c r="G11" s="5"/>
      <x:c r="H11" s="5"/>
    </x:row>
    <x:row r="12" ht="48" customHeight="1">
      <x:c r="A12" s="3"/>
      <x:c r="B12" s="3"/>
      <x:c r="C12" s="67" t="str">
        <x:v>Вклад книги</x:v>
      </x:c>
      <x:c r="D12" s="68" t="str">
        <x:v>После комиссий, логистики, переменных возвратов/списаний, упаковочных материалов и закупочной себестоимости. До дополнительного труда, центра, налогов, процентов и амортизации.</x:v>
      </x:c>
      <x:c r="E12" s="5"/>
      <x:c r="F12" s="5"/>
      <x:c r="G12" s="5"/>
      <x:c r="H12" s="5"/>
    </x:row>
    <x:row r="13" ht="48" customHeight="1">
      <x:c r="A13" s="3"/>
      <x:c r="B13" s="3"/>
      <x:c r="C13" s="69" t="str">
        <x:v>Поступления площадок</x:v>
      </x:c>
      <x:c r="D13" s="70" t="str">
        <x:v>Условная сумма на проданную книгу = вклад + закупочная себестоимость. Это сумма после удержаний и переменных расходов, но до оплаты закупки. Она не является выручкой продавца или налоговой базой.</x:v>
      </x:c>
      <x:c r="E13" s="5"/>
      <x:c r="F13" s="5"/>
      <x:c r="G13" s="5"/>
      <x:c r="H13" s="5"/>
    </x:row>
    <x:row r="14" ht="48" customHeight="1">
      <x:c r="A14" s="3"/>
      <x:c r="B14" s="3"/>
      <x:c r="C14" s="67" t="str">
        <x:v>Результат ПВЗ</x:v>
      </x:c>
      <x:c r="D14" s="68" t="str">
        <x:v>После обычной аренды, зарплат, коммунальных, эксплуатационных и прочих прямых затрат ПВЗ, до налогов и центра. Дополнительный труд по книгам посчитан отдельной строкой. Бесплатный труд не предполагается.</x:v>
      </x:c>
      <x:c r="E14" s="5"/>
      <x:c r="F14" s="5"/>
      <x:c r="G14" s="5"/>
      <x:c r="H14" s="5"/>
    </x:row>
    <x:row r="15" ht="48" customHeight="1">
      <x:c r="A15" s="3"/>
      <x:c r="B15" s="3"/>
      <x:c r="C15" s="69" t="str">
        <x:v>Дополнительные сервисы</x:v>
      </x:c>
      <x:c r="D15" s="70" t="str">
        <x:v>Чистый результат сервисов во всех стартовых сценариях равен нулю. Его можно задать после проверки договора, спроса и дополнительных затрат.</x:v>
      </x:c>
      <x:c r="E15" s="5"/>
      <x:c r="F15" s="5"/>
      <x:c r="G15" s="5"/>
      <x:c r="H15" s="5"/>
    </x:row>
    <x:row r="16" ht="48" customHeight="1">
      <x:c r="A16" s="3"/>
      <x:c r="B16" s="3"/>
      <x:c r="C16" s="67" t="str">
        <x:v>Денежный поток</x:v>
      </x:c>
      <x:c r="D16" s="68" t="str">
        <x:v>Поступления площадок с лагом 0 или 1 месяц + результат ПВЗ и допсервисов − закупка пополнения − труд по книгам − центр. Закупка не вычитается повторно из уже рассчитанного вклада.</x:v>
      </x:c>
      <x:c r="E16" s="5"/>
      <x:c r="F16" s="5"/>
      <x:c r="G16" s="5"/>
      <x:c r="H16" s="5"/>
    </x:row>
    <x:row r="17" ht="48" customHeight="1">
      <x:c r="A17" s="3"/>
      <x:c r="B17" s="3"/>
      <x:c r="C17" s="69" t="str">
        <x:v>Денежный резерв</x:v>
      </x:c>
      <x:c r="D17" s="70" t="str">
        <x:v>Часть стартового капитала остается на счете. Требуемый резерв — максимальный накопленный кассовый дефицит до налогов. Он не включает дополнительные риски и непредусмотренные расходы.</x:v>
      </x:c>
      <x:c r="E17" s="5"/>
      <x:c r="F17" s="5"/>
      <x:c r="G17" s="5"/>
      <x:c r="H17" s="5"/>
    </x:row>
    <x:row r="18" ht="48" customHeight="1">
      <x:c r="A18" s="3"/>
      <x:c r="B18" s="3"/>
      <x:c r="C18" s="67" t="str">
        <x:v>Недостаток денег</x:v>
      </x:c>
      <x:c r="D18" s="68" t="str">
        <x:v>Если касса отрицательна, модель продолжает считать сумму потребности. Автоматического кредита, допвзноса или гарантии продолжения работы в модели нет.</x:v>
      </x:c>
      <x:c r="E18" s="5"/>
      <x:c r="F18" s="5"/>
      <x:c r="G18" s="5"/>
      <x:c r="H18" s="5"/>
    </x:row>
    <x:row r="19" ht="48" customHeight="1">
      <x:c r="A19" s="3"/>
      <x:c r="B19" s="3"/>
      <x:c r="C19" s="69" t="str">
        <x:v>Налоги</x:v>
      </x:c>
      <x:c r="D19" s="70" t="str">
        <x:v>Налоговый режим нового АО и выручка продавца не определены. Прошлая ставка личного ИП не применена. Налоговые выплаты вводятся отдельно по каждому масштабу и сценарию. Пусто означает отсутствие данных.</x:v>
      </x:c>
      <x:c r="E19" s="5"/>
      <x:c r="F19" s="5"/>
      <x:c r="G19" s="5"/>
      <x:c r="H19" s="5"/>
    </x:row>
    <x:row r="20" ht="48" customHeight="1">
      <x:c r="A20" s="3"/>
      <x:c r="B20" s="3"/>
      <x:c r="C20" s="67" t="str">
        <x:v>После налогов</x:v>
      </x:c>
      <x:c r="D20" s="68" t="str">
        <x:v>Расчет появляется только при числовых налоговых выплатах за каждый прошедший месяц. Явный ноль допустим. Нужно включить все применимые налоговые и обязательные выплаты, которые еще не входят в расходы.</x:v>
      </x:c>
      <x:c r="E20" s="5"/>
      <x:c r="F20" s="5"/>
      <x:c r="G20" s="5"/>
      <x:c r="H20" s="5"/>
    </x:row>
    <x:row r="21" ht="48" customHeight="1">
      <x:c r="A21" s="3"/>
      <x:c r="B21" s="3"/>
      <x:c r="C21" s="69" t="str">
        <x:v>Остаточные активы</x:v>
      </x:c>
      <x:c r="D21" s="70" t="str">
        <x:v>Деньги от продажи ПВЗ и реализации непроданных книг приняты равными нулю. Закупочная стоимость запаса и дебиторка показаны отдельно и не выдаются за деньги на счете.</x:v>
      </x:c>
      <x:c r="E21" s="5"/>
      <x:c r="F21" s="5"/>
      <x:c r="G21" s="5"/>
      <x:c r="H21" s="5"/>
    </x:row>
    <x:row r="22" ht="48" customHeight="1">
      <x:c r="A22" s="3"/>
      <x:c r="B22" s="3"/>
      <x:c r="C22" s="67" t="str">
        <x:v>Срок и инвестор</x:v>
      </x:c>
      <x:c r="D22" s="68" t="str">
        <x:v>Капитал / зрелый месячный результат — упрощенное соотношение без разгона, лагов и налогов. Выплаты, дивиденды, доля, оценка акций и условия выхода инвестора не заданы.</x:v>
      </x:c>
      <x:c r="E22" s="5"/>
      <x:c r="F22" s="5"/>
      <x:c r="G22" s="5"/>
      <x:c r="H22" s="5"/>
    </x:row>
    <x:row r="23" ht="48" customHeight="1">
      <x:c r="A23" s="3"/>
      <x:c r="B23" s="3"/>
      <x:c r="C23" s="69" t="str">
        <x:v>Источники</x:v>
      </x:c>
      <x:c r="D23" s="70" t="str">
        <x:v>Сообщение пользователя от 11.10.2026: ПВЗ около нуля и место на 5–10 тысяч книг, возможные допсервисы и перепродажа после развития. Это бизнес-гипотезы, не подтвержденные результаты.</x:v>
      </x:c>
      <x:c r="E23" s="5"/>
      <x:c r="F23" s="5"/>
      <x:c r="G23" s="5"/>
      <x:c r="H23" s="5"/>
    </x:row>
    <x:row r="24" ht="48" customHeight="1">
      <x:c r="A24" s="3"/>
      <x:c r="B24" s="3"/>
      <x:c r="C24" s="67" t="str">
        <x:v>Исторические ориентиры</x:v>
      </x:c>
      <x:c r="D24" s="68" t="str">
        <x:v>Из предыдущего контекста пользователя: около 8000 книг, 500–600 продаж в месяц, средняя закупка 135 ₽, ликвидных менее 1000. Не аудировано. Новая точка автоматически не наследует эти показатели.</x:v>
      </x:c>
      <x:c r="E24" s="5"/>
      <x:c r="F24" s="5"/>
      <x:c r="G24" s="5"/>
      <x:c r="H24" s="5"/>
    </x:row>
    <x:row r="25" ht="48" customHeight="1">
      <x:c r="A25" s="3"/>
      <x:c r="B25" s="3"/>
      <x:c r="C25" s="69" t="str">
        <x:v>Статус входов</x:v>
      </x:c>
      <x:c r="D25" s="70" t="str">
        <x:v>Покупка ПВЗ 600 тыс ₽, обустройство 150 тыс ₽, резерв 300 тыс ₽, спрос, вклад, труд, центр и лаг выплат — демонстрационные допущения от 11.10.2026. Рыночные оценки и прогнозы не выполнялись.</x:v>
      </x:c>
      <x:c r="E25" s="5"/>
      <x:c r="F25" s="5"/>
      <x:c r="G25" s="5"/>
      <x:c r="H25" s="5"/>
    </x:row>
    <x:row r="26" ht="48" customHeight="1">
      <x:c r="A26" s="3"/>
      <x:c r="B26" s="3"/>
      <x:c r="C26" s="67" t="str">
        <x:v>Что заменить</x:v>
      </x:c>
      <x:c r="D26" s="68" t="str">
        <x:v>Договор и цену ПВЗ, расшифровку его доходов/затрат, смету, фактическую экономику проданных книг, оборачиваемость по партиям, потребность в труде, условия выплат, налоги и условия инвестирования.</x:v>
      </x:c>
      <x:c r="E26" s="5"/>
      <x:c r="F26" s="5"/>
      <x:c r="G26" s="5"/>
      <x:c r="H26" s="5"/>
    </x:row>
    <x:row r="27" ht="48" customHeight="1">
      <x:c r="A27" s="3"/>
      <x:c r="B27" s="3"/>
      <x:c r="C27" s="69" t="str">
        <x:v>Контроли</x:v>
      </x:c>
      <x:c r="D27" s="70" t="str">
        <x:v>Внизу каждого блока «Расчет» проверяются остаток книг, связь денежных потоков с начислениями и остаток денег. Нормальное значение — 0. Контроли наблюдают расчет и не меняют его.</x:v>
      </x:c>
      <x:c r="E27" s="5"/>
      <x:c r="F27" s="5"/>
      <x:c r="G27" s="5"/>
      <x:c r="H27" s="5"/>
    </x:row>
    <x:row r="28" ht="48" customHeight="1">
      <x:c r="A28" s="3"/>
      <x:c r="B28" s="3"/>
      <x:c r="C28" s="67" t="str">
        <x:v>Проверка файла</x:v>
      </x:c>
      <x:c r="D28" s="68" t="str">
        <x:v>Формулы, переключение сценариев, лаг 0/1 и обработка пустых налогов проверены при создании. Файл сформирован в XLSX без макросов и внешних связей. Пересчет непосредственно в Excel не выполнялся.</x:v>
      </x:c>
      <x:c r="E28" s="5"/>
      <x:c r="F28" s="5"/>
      <x:c r="G28" s="5"/>
      <x:c r="H28" s="5"/>
    </x:row>
    <x:row r="29" ht="48" customHeight="1">
      <x:c r="A29" s="3"/>
      <x:c r="B29" s="3"/>
      <x:c r="C29" s="69" t="str">
        <x:v>Упрощение сроков</x:v>
      </x:c>
      <x:c r="D29" s="70" t="str">
        <x:v>Упаковка, возвраты и другие переменные расходы объединены в условное нетто-поступление с общим лагом. Реальные сроки платежей и зарплат следует уточнить перед расчетом необходимого финансирования.</x:v>
      </x:c>
      <x:c r="E29" s="5"/>
      <x:c r="F29" s="5"/>
      <x:c r="G29" s="5"/>
      <x:c r="H29" s="5"/>
    </x:row>
    <x:row r="30" ht="22" customHeight="1">
      <x:c r="A30" s="3"/>
      <x:c r="B30" s="3"/>
      <x:c r="C30" s="3"/>
      <x:c r="D30" s="3"/>
      <x:c r="E30" s="5"/>
      <x:c r="F30" s="5"/>
      <x:c r="G30" s="5"/>
      <x:c r="H30" s="5"/>
    </x:row>
    <x:row r="31" ht="22" customHeight="1">
      <x:c r="A31" s="3"/>
      <x:c r="B31" s="3"/>
      <x:c r="C31" s="3"/>
      <x:c r="D31" s="3"/>
      <x:c r="E31" s="5"/>
      <x:c r="F31" s="5"/>
      <x:c r="G31" s="5"/>
      <x:c r="H31" s="5"/>
    </x:row>
    <x:row r="32" ht="22" customHeight="1">
      <x:c r="A32" s="3"/>
      <x:c r="B32" s="3"/>
      <x:c r="C32" s="3"/>
      <x:c r="D32" s="3"/>
      <x:c r="E32" s="5"/>
      <x:c r="F32" s="5"/>
      <x:c r="G32" s="5"/>
      <x:c r="H32" s="5"/>
    </x:row>
    <x:row r="33" ht="22" customHeight="1">
      <x:c r="A33" s="3"/>
      <x:c r="B33" s="3"/>
      <x:c r="C33" s="3"/>
      <x:c r="D33" s="3"/>
      <x:c r="E33" s="5"/>
      <x:c r="F33" s="5"/>
      <x:c r="G33" s="5"/>
      <x:c r="H33" s="5"/>
    </x:row>
    <x:row r="34" ht="22" customHeight="1">
      <x:c r="A34" s="3"/>
      <x:c r="B34" s="3"/>
      <x:c r="C34" s="3"/>
      <x:c r="D34" s="3"/>
      <x:c r="E34" s="5"/>
      <x:c r="F34" s="5"/>
      <x:c r="G34" s="5"/>
      <x:c r="H34" s="5"/>
    </x:row>
    <x:row r="35" ht="22" customHeight="1">
      <x:c r="A35" s="3"/>
      <x:c r="B35" s="3"/>
      <x:c r="C35" s="3"/>
      <x:c r="D35" s="3"/>
      <x:c r="E35" s="5"/>
      <x:c r="F35" s="5"/>
      <x:c r="G35" s="5"/>
      <x:c r="H35" s="5"/>
    </x:row>
  </x:sheetData>
  <x:pageMargins left="0.7" right="0.7" top="0.75" bottom="0.75" header="0.3" footer="0.3"/>
</x:worksheet>
</file>